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１９．その他\アンケート\企業アンケート\Ｒ４アンケート\"/>
    </mc:Choice>
  </mc:AlternateContent>
  <xr:revisionPtr revIDLastSave="0" documentId="8_{7CDDE570-3CDF-406B-884C-E86939D3BF4F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集計表" sheetId="1" r:id="rId1"/>
    <sheet name="集計（対前年）" sheetId="4" r:id="rId2"/>
    <sheet name="集計" sheetId="5" r:id="rId3"/>
  </sheets>
  <externalReferences>
    <externalReference r:id="rId4"/>
  </externalReferences>
  <definedNames>
    <definedName name="_xlnm.Print_Area" localSheetId="2">集計!$A$1:$I$45</definedName>
    <definedName name="_xlnm.Print_Area" localSheetId="1">'集計（対前年）'!$B$1:$K$96</definedName>
    <definedName name="_xlnm.Print_Area" localSheetId="0">集計表!$B$1:$AM$81</definedName>
  </definedNames>
  <calcPr calcId="191029"/>
</workbook>
</file>

<file path=xl/calcChain.xml><?xml version="1.0" encoding="utf-8"?>
<calcChain xmlns="http://schemas.openxmlformats.org/spreadsheetml/2006/main">
  <c r="K85" i="4" l="1"/>
  <c r="K86" i="4"/>
  <c r="K87" i="4"/>
  <c r="K84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68" i="4"/>
  <c r="K61" i="4"/>
  <c r="K62" i="4"/>
  <c r="K63" i="4"/>
  <c r="K64" i="4"/>
  <c r="K65" i="4"/>
  <c r="K60" i="4"/>
  <c r="K52" i="4"/>
  <c r="K53" i="4"/>
  <c r="K54" i="4"/>
  <c r="K55" i="4"/>
  <c r="K56" i="4"/>
  <c r="K57" i="4"/>
  <c r="K51" i="4"/>
  <c r="K46" i="4"/>
  <c r="K47" i="4"/>
  <c r="K48" i="4"/>
  <c r="K45" i="4"/>
  <c r="K38" i="4"/>
  <c r="K39" i="4"/>
  <c r="K40" i="4"/>
  <c r="K41" i="4"/>
  <c r="K42" i="4"/>
  <c r="K37" i="4"/>
  <c r="K30" i="4"/>
  <c r="K31" i="4"/>
  <c r="K32" i="4"/>
  <c r="K33" i="4"/>
  <c r="K34" i="4"/>
  <c r="K29" i="4"/>
  <c r="K20" i="4"/>
  <c r="K21" i="4"/>
  <c r="K22" i="4"/>
  <c r="K23" i="4"/>
  <c r="K24" i="4"/>
  <c r="K25" i="4"/>
  <c r="K26" i="4"/>
  <c r="K19" i="4"/>
  <c r="K10" i="4"/>
  <c r="K11" i="4"/>
  <c r="K12" i="4"/>
  <c r="K13" i="4"/>
  <c r="K14" i="4"/>
  <c r="K15" i="4"/>
  <c r="K16" i="4"/>
  <c r="K9" i="4"/>
  <c r="J85" i="4"/>
  <c r="J86" i="4"/>
  <c r="J87" i="4"/>
  <c r="J84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68" i="4"/>
  <c r="J61" i="4"/>
  <c r="J62" i="4"/>
  <c r="J63" i="4"/>
  <c r="J64" i="4"/>
  <c r="J65" i="4"/>
  <c r="J60" i="4"/>
  <c r="J52" i="4"/>
  <c r="J53" i="4"/>
  <c r="J54" i="4"/>
  <c r="J55" i="4"/>
  <c r="J56" i="4"/>
  <c r="J57" i="4"/>
  <c r="J51" i="4"/>
  <c r="J46" i="4"/>
  <c r="J47" i="4"/>
  <c r="J48" i="4"/>
  <c r="J45" i="4"/>
  <c r="J38" i="4"/>
  <c r="J39" i="4"/>
  <c r="J40" i="4"/>
  <c r="J41" i="4"/>
  <c r="J42" i="4"/>
  <c r="J37" i="4"/>
  <c r="J30" i="4"/>
  <c r="J31" i="4"/>
  <c r="J32" i="4"/>
  <c r="J33" i="4"/>
  <c r="J34" i="4"/>
  <c r="J29" i="4"/>
  <c r="J20" i="4"/>
  <c r="J21" i="4"/>
  <c r="J22" i="4"/>
  <c r="J23" i="4"/>
  <c r="J24" i="4"/>
  <c r="J25" i="4"/>
  <c r="J26" i="4"/>
  <c r="J19" i="4"/>
  <c r="J12" i="4"/>
  <c r="J13" i="4"/>
  <c r="J14" i="4"/>
  <c r="J15" i="4"/>
  <c r="J16" i="4"/>
  <c r="J11" i="4"/>
  <c r="J10" i="4"/>
  <c r="J9" i="4"/>
  <c r="AB6" i="1" l="1"/>
  <c r="AF15" i="1"/>
  <c r="X3" i="1"/>
  <c r="AF5" i="1"/>
  <c r="G33" i="5"/>
  <c r="G32" i="5"/>
  <c r="G31" i="5"/>
  <c r="G30" i="5"/>
  <c r="G29" i="5"/>
  <c r="G28" i="5"/>
  <c r="G34" i="5"/>
  <c r="F36" i="5" l="1"/>
  <c r="G35" i="5"/>
  <c r="G27" i="5"/>
  <c r="G26" i="5"/>
  <c r="G25" i="5"/>
  <c r="F23" i="5"/>
  <c r="F35" i="5"/>
  <c r="F34" i="5"/>
  <c r="F33" i="5"/>
  <c r="F32" i="5"/>
  <c r="F31" i="5"/>
  <c r="G36" i="5"/>
  <c r="D80" i="4"/>
  <c r="D78" i="4"/>
  <c r="D77" i="4"/>
  <c r="D76" i="4"/>
  <c r="D75" i="4"/>
  <c r="C80" i="4"/>
  <c r="C68" i="4"/>
  <c r="D74" i="4"/>
  <c r="D73" i="4"/>
  <c r="D79" i="4"/>
  <c r="D72" i="4"/>
  <c r="D71" i="4"/>
  <c r="AF11" i="1"/>
  <c r="H30" i="5" s="1"/>
  <c r="E75" i="4" l="1"/>
  <c r="I75" i="4" s="1"/>
  <c r="AB7" i="1"/>
  <c r="AB5" i="1"/>
  <c r="AB4" i="1"/>
  <c r="AB3" i="1"/>
  <c r="AF3" i="1"/>
  <c r="D3" i="1"/>
  <c r="AK3" i="1"/>
  <c r="H35" i="5"/>
  <c r="AF14" i="1"/>
  <c r="H33" i="5" s="1"/>
  <c r="AF13" i="1"/>
  <c r="H32" i="5" s="1"/>
  <c r="AF12" i="1"/>
  <c r="H31" i="5" s="1"/>
  <c r="E76" i="4" l="1"/>
  <c r="I76" i="4" s="1"/>
  <c r="E77" i="4"/>
  <c r="I77" i="4" s="1"/>
  <c r="E78" i="4"/>
  <c r="I78" i="4" s="1"/>
  <c r="AK5" i="1" l="1"/>
  <c r="AK4" i="1"/>
  <c r="D7" i="1" l="1"/>
  <c r="D6" i="1"/>
  <c r="D5" i="1"/>
  <c r="D4" i="1"/>
  <c r="G41" i="5"/>
  <c r="G40" i="5"/>
  <c r="G39" i="5"/>
  <c r="G19" i="5"/>
  <c r="H19" i="5" l="1"/>
  <c r="AF10" i="1"/>
  <c r="H29" i="5" s="1"/>
  <c r="AF9" i="1"/>
  <c r="H28" i="5" s="1"/>
  <c r="AF8" i="1"/>
  <c r="H34" i="5" s="1"/>
  <c r="AF7" i="1"/>
  <c r="AF6" i="1"/>
  <c r="AF4" i="1"/>
  <c r="AF16" i="1" l="1"/>
  <c r="E64" i="4"/>
  <c r="H39" i="5"/>
  <c r="AG3" i="1" l="1"/>
  <c r="H36" i="5"/>
  <c r="AG10" i="1"/>
  <c r="I29" i="5" s="1"/>
  <c r="AG14" i="1"/>
  <c r="I33" i="5" s="1"/>
  <c r="AG15" i="1"/>
  <c r="I35" i="5" s="1"/>
  <c r="AG11" i="1"/>
  <c r="I30" i="5" s="1"/>
  <c r="AG13" i="1"/>
  <c r="I32" i="5" s="1"/>
  <c r="AG12" i="1"/>
  <c r="I31" i="5" s="1"/>
  <c r="E86" i="4"/>
  <c r="H41" i="5"/>
  <c r="E85" i="4"/>
  <c r="H40" i="5"/>
  <c r="AK16" i="1"/>
  <c r="E84" i="4"/>
  <c r="F76" i="4" l="1"/>
  <c r="F77" i="4"/>
  <c r="F75" i="4"/>
  <c r="F78" i="4"/>
  <c r="E87" i="4"/>
  <c r="H42" i="5"/>
  <c r="AL3" i="1"/>
  <c r="AL5" i="1"/>
  <c r="AL4" i="1"/>
  <c r="F85" i="4" l="1"/>
  <c r="I40" i="5"/>
  <c r="F86" i="4"/>
  <c r="I41" i="5"/>
  <c r="F84" i="4"/>
  <c r="I39" i="5"/>
  <c r="AL16" i="1"/>
  <c r="A39" i="5"/>
  <c r="B38" i="5"/>
  <c r="A38" i="5"/>
  <c r="B37" i="5"/>
  <c r="A37" i="5"/>
  <c r="B36" i="5"/>
  <c r="A36" i="5"/>
  <c r="F30" i="5"/>
  <c r="B35" i="5"/>
  <c r="A35" i="5"/>
  <c r="F29" i="5"/>
  <c r="B34" i="5"/>
  <c r="A34" i="5"/>
  <c r="F28" i="5"/>
  <c r="D33" i="5"/>
  <c r="C33" i="5"/>
  <c r="A33" i="5"/>
  <c r="F27" i="5"/>
  <c r="F26" i="5"/>
  <c r="A31" i="5"/>
  <c r="F25" i="5"/>
  <c r="B30" i="5"/>
  <c r="A30" i="5"/>
  <c r="G24" i="5"/>
  <c r="F24" i="5"/>
  <c r="B29" i="5"/>
  <c r="A29" i="5"/>
  <c r="G23" i="5"/>
  <c r="B28" i="5"/>
  <c r="A28" i="5"/>
  <c r="I22" i="5"/>
  <c r="H22" i="5"/>
  <c r="F22" i="5"/>
  <c r="B27" i="5"/>
  <c r="A27" i="5"/>
  <c r="B26" i="5"/>
  <c r="A26" i="5"/>
  <c r="F20" i="5"/>
  <c r="D25" i="5"/>
  <c r="C25" i="5"/>
  <c r="A25" i="5"/>
  <c r="G18" i="5"/>
  <c r="G17" i="5"/>
  <c r="G16" i="5"/>
  <c r="B22" i="5"/>
  <c r="A22" i="5"/>
  <c r="G15" i="5"/>
  <c r="B21" i="5"/>
  <c r="A21" i="5"/>
  <c r="F14" i="5"/>
  <c r="B20" i="5"/>
  <c r="A20" i="5"/>
  <c r="B19" i="5"/>
  <c r="A19" i="5"/>
  <c r="F12" i="5"/>
  <c r="B18" i="5"/>
  <c r="A18" i="5"/>
  <c r="G11" i="5"/>
  <c r="F11" i="5"/>
  <c r="B17" i="5"/>
  <c r="A17" i="5"/>
  <c r="G10" i="5"/>
  <c r="F10" i="5"/>
  <c r="B16" i="5"/>
  <c r="A16" i="5"/>
  <c r="G9" i="5"/>
  <c r="F9" i="5"/>
  <c r="D15" i="5"/>
  <c r="C15" i="5"/>
  <c r="A15" i="5"/>
  <c r="G8" i="5"/>
  <c r="F8" i="5"/>
  <c r="G7" i="5"/>
  <c r="F7" i="5"/>
  <c r="A13" i="5"/>
  <c r="G6" i="5"/>
  <c r="F6" i="5"/>
  <c r="B12" i="5"/>
  <c r="A12" i="5"/>
  <c r="I5" i="5"/>
  <c r="H5" i="5"/>
  <c r="F5" i="5"/>
  <c r="B11" i="5"/>
  <c r="A11" i="5"/>
  <c r="B10" i="5"/>
  <c r="A10" i="5"/>
  <c r="A45" i="5"/>
  <c r="B9" i="5"/>
  <c r="A9" i="5"/>
  <c r="B44" i="5"/>
  <c r="A44" i="5"/>
  <c r="B8" i="5"/>
  <c r="A8" i="5"/>
  <c r="B43" i="5"/>
  <c r="A43" i="5"/>
  <c r="B7" i="5"/>
  <c r="A7" i="5"/>
  <c r="B42" i="5"/>
  <c r="A42" i="5"/>
  <c r="B6" i="5"/>
  <c r="A6" i="5"/>
  <c r="D41" i="5"/>
  <c r="C41" i="5"/>
  <c r="A41" i="5"/>
  <c r="D5" i="5"/>
  <c r="C5" i="5"/>
  <c r="A5" i="5"/>
  <c r="F87" i="4" l="1"/>
  <c r="I42" i="5"/>
  <c r="C8" i="4"/>
  <c r="E8" i="4"/>
  <c r="F8" i="4"/>
  <c r="C44" i="4"/>
  <c r="E44" i="4"/>
  <c r="F44" i="4"/>
  <c r="C9" i="4"/>
  <c r="D9" i="4"/>
  <c r="C45" i="4"/>
  <c r="D45" i="4"/>
  <c r="C10" i="4"/>
  <c r="D10" i="4"/>
  <c r="C46" i="4"/>
  <c r="D46" i="4"/>
  <c r="C11" i="4"/>
  <c r="D11" i="4"/>
  <c r="C47" i="4"/>
  <c r="D47" i="4"/>
  <c r="C12" i="4"/>
  <c r="D12" i="4"/>
  <c r="C48" i="4"/>
  <c r="C13" i="4"/>
  <c r="D13" i="4"/>
  <c r="C14" i="4"/>
  <c r="D14" i="4"/>
  <c r="C50" i="4"/>
  <c r="E50" i="4"/>
  <c r="F50" i="4"/>
  <c r="C15" i="4"/>
  <c r="D15" i="4"/>
  <c r="C51" i="4"/>
  <c r="D51" i="4"/>
  <c r="C16" i="4"/>
  <c r="C52" i="4"/>
  <c r="D52" i="4"/>
  <c r="C53" i="4"/>
  <c r="D53" i="4"/>
  <c r="C18" i="4"/>
  <c r="E18" i="4"/>
  <c r="F18" i="4"/>
  <c r="C54" i="4"/>
  <c r="D54" i="4"/>
  <c r="C19" i="4"/>
  <c r="D19" i="4"/>
  <c r="C55" i="4"/>
  <c r="D55" i="4"/>
  <c r="C20" i="4"/>
  <c r="D20" i="4"/>
  <c r="C56" i="4"/>
  <c r="D56" i="4"/>
  <c r="C21" i="4"/>
  <c r="D21" i="4"/>
  <c r="C57" i="4"/>
  <c r="C22" i="4"/>
  <c r="D22" i="4"/>
  <c r="C23" i="4"/>
  <c r="D23" i="4"/>
  <c r="C59" i="4"/>
  <c r="C24" i="4"/>
  <c r="D24" i="4"/>
  <c r="D60" i="4"/>
  <c r="C25" i="4"/>
  <c r="D25" i="4"/>
  <c r="D61" i="4"/>
  <c r="D62" i="4"/>
  <c r="D63" i="4"/>
  <c r="C28" i="4"/>
  <c r="E28" i="4"/>
  <c r="F28" i="4"/>
  <c r="C65" i="4"/>
  <c r="C29" i="4"/>
  <c r="D29" i="4"/>
  <c r="C30" i="4"/>
  <c r="D30" i="4"/>
  <c r="C67" i="4"/>
  <c r="E67" i="4"/>
  <c r="F67" i="4"/>
  <c r="C31" i="4"/>
  <c r="D31" i="4"/>
  <c r="D68" i="4"/>
  <c r="C32" i="4"/>
  <c r="D32" i="4"/>
  <c r="C69" i="4"/>
  <c r="D69" i="4"/>
  <c r="C33" i="4"/>
  <c r="D33" i="4"/>
  <c r="C70" i="4"/>
  <c r="D70" i="4"/>
  <c r="C34" i="4"/>
  <c r="C71" i="4"/>
  <c r="C72" i="4"/>
  <c r="C36" i="4"/>
  <c r="E36" i="4"/>
  <c r="F36" i="4"/>
  <c r="C37" i="4"/>
  <c r="D37" i="4"/>
  <c r="C38" i="4"/>
  <c r="D38" i="4"/>
  <c r="C39" i="4"/>
  <c r="D39" i="4"/>
  <c r="C40" i="4"/>
  <c r="D40" i="4"/>
  <c r="C41" i="4"/>
  <c r="D41" i="4"/>
  <c r="C42" i="4"/>
  <c r="X8" i="1" l="1"/>
  <c r="X7" i="1"/>
  <c r="X6" i="1"/>
  <c r="X5" i="1"/>
  <c r="X4" i="1"/>
  <c r="T3" i="1"/>
  <c r="E69" i="4" l="1"/>
  <c r="I69" i="4" s="1"/>
  <c r="H24" i="5"/>
  <c r="E79" i="4"/>
  <c r="I79" i="4" s="1"/>
  <c r="E70" i="4"/>
  <c r="I70" i="4" s="1"/>
  <c r="H25" i="5"/>
  <c r="E73" i="4"/>
  <c r="I73" i="4" s="1"/>
  <c r="E71" i="4"/>
  <c r="H26" i="5"/>
  <c r="E74" i="4"/>
  <c r="I74" i="4" s="1"/>
  <c r="E68" i="4"/>
  <c r="I68" i="4" s="1"/>
  <c r="H23" i="5"/>
  <c r="E72" i="4"/>
  <c r="I72" i="4" s="1"/>
  <c r="H27" i="5"/>
  <c r="E80" i="4"/>
  <c r="I80" i="4" s="1"/>
  <c r="H15" i="5"/>
  <c r="E60" i="4"/>
  <c r="I60" i="4" s="1"/>
  <c r="H17" i="5"/>
  <c r="E62" i="4"/>
  <c r="I62" i="4" s="1"/>
  <c r="H18" i="5"/>
  <c r="E63" i="4"/>
  <c r="H16" i="5"/>
  <c r="E61" i="4"/>
  <c r="I61" i="4" s="1"/>
  <c r="H10" i="5"/>
  <c r="E55" i="4"/>
  <c r="H11" i="5"/>
  <c r="E56" i="4"/>
  <c r="H8" i="5"/>
  <c r="E53" i="4"/>
  <c r="H6" i="5"/>
  <c r="E51" i="4"/>
  <c r="H7" i="5"/>
  <c r="E52" i="4"/>
  <c r="H9" i="5"/>
  <c r="E54" i="4"/>
  <c r="C42" i="5"/>
  <c r="E45" i="4"/>
  <c r="I45" i="4" s="1"/>
  <c r="C6" i="5"/>
  <c r="E9" i="4"/>
  <c r="I9" i="4" s="1"/>
  <c r="X16" i="1"/>
  <c r="AB16" i="1"/>
  <c r="AC7" i="1" s="1"/>
  <c r="F64" i="4" l="1"/>
  <c r="I19" i="5"/>
  <c r="E65" i="4"/>
  <c r="I65" i="4" s="1"/>
  <c r="AC6" i="1"/>
  <c r="AC3" i="1"/>
  <c r="H20" i="5"/>
  <c r="H12" i="5"/>
  <c r="E57" i="4"/>
  <c r="AG9" i="1"/>
  <c r="I28" i="5" s="1"/>
  <c r="E81" i="4"/>
  <c r="I81" i="4" s="1"/>
  <c r="AC4" i="1"/>
  <c r="AC5" i="1"/>
  <c r="AG8" i="1"/>
  <c r="I34" i="5" s="1"/>
  <c r="AG5" i="1"/>
  <c r="AG7" i="1"/>
  <c r="AG6" i="1"/>
  <c r="AG4" i="1"/>
  <c r="Y4" i="1"/>
  <c r="Y6" i="1"/>
  <c r="Y8" i="1"/>
  <c r="Y7" i="1"/>
  <c r="Y5" i="1"/>
  <c r="Y3" i="1"/>
  <c r="T5" i="1"/>
  <c r="T4" i="1"/>
  <c r="P7" i="1"/>
  <c r="P6" i="1"/>
  <c r="P5" i="1"/>
  <c r="P4" i="1"/>
  <c r="P3" i="1"/>
  <c r="L7" i="1"/>
  <c r="L6" i="1"/>
  <c r="L5" i="1"/>
  <c r="L4" i="1"/>
  <c r="L3" i="1"/>
  <c r="H9" i="1"/>
  <c r="H8" i="1"/>
  <c r="H7" i="1"/>
  <c r="H6" i="1"/>
  <c r="H5" i="1"/>
  <c r="H4" i="1"/>
  <c r="H3" i="1"/>
  <c r="D9" i="1"/>
  <c r="D8" i="1"/>
  <c r="D16" i="1" l="1"/>
  <c r="D1" i="1" s="1"/>
  <c r="H16" i="1"/>
  <c r="C10" i="5"/>
  <c r="E13" i="4"/>
  <c r="I13" i="4" s="1"/>
  <c r="Y16" i="1"/>
  <c r="F74" i="4"/>
  <c r="F70" i="4"/>
  <c r="I25" i="5"/>
  <c r="F69" i="4"/>
  <c r="I24" i="5"/>
  <c r="F68" i="4"/>
  <c r="I23" i="5"/>
  <c r="F71" i="4"/>
  <c r="I26" i="5"/>
  <c r="F79" i="4"/>
  <c r="F80" i="4"/>
  <c r="F72" i="4"/>
  <c r="I27" i="5"/>
  <c r="F73" i="4"/>
  <c r="I17" i="5"/>
  <c r="F62" i="4"/>
  <c r="I15" i="5"/>
  <c r="F60" i="4"/>
  <c r="I18" i="5"/>
  <c r="F63" i="4"/>
  <c r="I16" i="5"/>
  <c r="F61" i="4"/>
  <c r="I11" i="5"/>
  <c r="F56" i="4"/>
  <c r="I6" i="5"/>
  <c r="F51" i="4"/>
  <c r="I8" i="5"/>
  <c r="F53" i="4"/>
  <c r="I7" i="5"/>
  <c r="F52" i="4"/>
  <c r="I9" i="5"/>
  <c r="F54" i="4"/>
  <c r="I10" i="5"/>
  <c r="F55" i="4"/>
  <c r="C44" i="5"/>
  <c r="E47" i="4"/>
  <c r="I47" i="4" s="1"/>
  <c r="C43" i="5"/>
  <c r="E46" i="4"/>
  <c r="I46" i="4" s="1"/>
  <c r="C37" i="5"/>
  <c r="E40" i="4"/>
  <c r="I40" i="4" s="1"/>
  <c r="C34" i="5"/>
  <c r="E37" i="4"/>
  <c r="I37" i="4" s="1"/>
  <c r="C38" i="5"/>
  <c r="E41" i="4"/>
  <c r="I41" i="4" s="1"/>
  <c r="C36" i="5"/>
  <c r="E39" i="4"/>
  <c r="I39" i="4" s="1"/>
  <c r="C35" i="5"/>
  <c r="E38" i="4"/>
  <c r="I38" i="4" s="1"/>
  <c r="C27" i="5"/>
  <c r="E30" i="4"/>
  <c r="I30" i="4" s="1"/>
  <c r="C29" i="5"/>
  <c r="E32" i="4"/>
  <c r="I32" i="4" s="1"/>
  <c r="C26" i="5"/>
  <c r="E29" i="4"/>
  <c r="I29" i="4" s="1"/>
  <c r="C30" i="5"/>
  <c r="E33" i="4"/>
  <c r="I33" i="4" s="1"/>
  <c r="C28" i="5"/>
  <c r="E31" i="4"/>
  <c r="I31" i="4" s="1"/>
  <c r="C20" i="5"/>
  <c r="E23" i="4"/>
  <c r="I23" i="4" s="1"/>
  <c r="C21" i="5"/>
  <c r="E24" i="4"/>
  <c r="I24" i="4" s="1"/>
  <c r="C18" i="5"/>
  <c r="E21" i="4"/>
  <c r="I21" i="4" s="1"/>
  <c r="C22" i="5"/>
  <c r="E25" i="4"/>
  <c r="I25" i="4" s="1"/>
  <c r="C16" i="5"/>
  <c r="E19" i="4"/>
  <c r="I19" i="4" s="1"/>
  <c r="C17" i="5"/>
  <c r="E20" i="4"/>
  <c r="I20" i="4" s="1"/>
  <c r="C19" i="5"/>
  <c r="E22" i="4"/>
  <c r="I22" i="4" s="1"/>
  <c r="C11" i="5"/>
  <c r="E14" i="4"/>
  <c r="I14" i="4" s="1"/>
  <c r="C7" i="5"/>
  <c r="E10" i="4"/>
  <c r="I10" i="4" s="1"/>
  <c r="C12" i="5"/>
  <c r="E15" i="4"/>
  <c r="I15" i="4" s="1"/>
  <c r="C8" i="5"/>
  <c r="E11" i="4"/>
  <c r="I11" i="4" s="1"/>
  <c r="C9" i="5"/>
  <c r="E12" i="4"/>
  <c r="I12" i="4" s="1"/>
  <c r="AG16" i="1"/>
  <c r="I36" i="5" s="1"/>
  <c r="AC16" i="1"/>
  <c r="T16" i="1"/>
  <c r="L16" i="1"/>
  <c r="P16" i="1"/>
  <c r="F81" i="4" l="1"/>
  <c r="I20" i="5"/>
  <c r="F65" i="4"/>
  <c r="I12" i="5"/>
  <c r="F57" i="4"/>
  <c r="C45" i="5"/>
  <c r="E48" i="4"/>
  <c r="I48" i="4" s="1"/>
  <c r="C39" i="5"/>
  <c r="E42" i="4"/>
  <c r="I42" i="4" s="1"/>
  <c r="C31" i="5"/>
  <c r="E34" i="4"/>
  <c r="I34" i="4" s="1"/>
  <c r="C23" i="5"/>
  <c r="E26" i="4"/>
  <c r="I26" i="4" s="1"/>
  <c r="C13" i="5"/>
  <c r="E16" i="4"/>
  <c r="I16" i="4" s="1"/>
  <c r="U5" i="1"/>
  <c r="Q5" i="1"/>
  <c r="M5" i="1"/>
  <c r="I4" i="1"/>
  <c r="E9" i="1"/>
  <c r="M7" i="1"/>
  <c r="M4" i="1"/>
  <c r="M6" i="1"/>
  <c r="Q6" i="1"/>
  <c r="E7" i="1"/>
  <c r="U3" i="1"/>
  <c r="U4" i="1"/>
  <c r="E5" i="1"/>
  <c r="E4" i="1"/>
  <c r="E3" i="1"/>
  <c r="E6" i="1"/>
  <c r="E8" i="1"/>
  <c r="Q4" i="1"/>
  <c r="Q3" i="1"/>
  <c r="M3" i="1"/>
  <c r="I8" i="1"/>
  <c r="I3" i="1"/>
  <c r="Q7" i="1"/>
  <c r="I9" i="1"/>
  <c r="I7" i="1"/>
  <c r="I5" i="1"/>
  <c r="I6" i="1"/>
  <c r="D43" i="5" l="1"/>
  <c r="F46" i="4"/>
  <c r="D42" i="5"/>
  <c r="F45" i="4"/>
  <c r="D44" i="5"/>
  <c r="F47" i="4"/>
  <c r="D37" i="5"/>
  <c r="F40" i="4"/>
  <c r="D38" i="5"/>
  <c r="F41" i="4"/>
  <c r="D34" i="5"/>
  <c r="F37" i="4"/>
  <c r="D35" i="5"/>
  <c r="F38" i="4"/>
  <c r="D36" i="5"/>
  <c r="F39" i="4"/>
  <c r="D27" i="5"/>
  <c r="F30" i="4"/>
  <c r="D28" i="5"/>
  <c r="F31" i="4"/>
  <c r="D30" i="5"/>
  <c r="F33" i="4"/>
  <c r="D26" i="5"/>
  <c r="F29" i="4"/>
  <c r="D29" i="5"/>
  <c r="F32" i="4"/>
  <c r="D16" i="5"/>
  <c r="F19" i="4"/>
  <c r="D20" i="5"/>
  <c r="F23" i="4"/>
  <c r="D17" i="5"/>
  <c r="F20" i="4"/>
  <c r="D18" i="5"/>
  <c r="F21" i="4"/>
  <c r="D21" i="5"/>
  <c r="F24" i="4"/>
  <c r="D22" i="5"/>
  <c r="F25" i="4"/>
  <c r="D19" i="5"/>
  <c r="F22" i="4"/>
  <c r="D7" i="5"/>
  <c r="F10" i="4"/>
  <c r="D10" i="5"/>
  <c r="F13" i="4"/>
  <c r="D11" i="5"/>
  <c r="F14" i="4"/>
  <c r="D8" i="5"/>
  <c r="F11" i="4"/>
  <c r="D12" i="5"/>
  <c r="F15" i="4"/>
  <c r="D9" i="5"/>
  <c r="F12" i="4"/>
  <c r="D6" i="5"/>
  <c r="F9" i="4"/>
  <c r="I16" i="1"/>
  <c r="U16" i="1"/>
  <c r="M16" i="1"/>
  <c r="E16" i="1"/>
  <c r="D13" i="5" s="1"/>
  <c r="Q16" i="1"/>
  <c r="D45" i="5" l="1"/>
  <c r="F48" i="4"/>
  <c r="D39" i="5"/>
  <c r="F42" i="4"/>
  <c r="D31" i="5"/>
  <c r="F34" i="4"/>
  <c r="D23" i="5"/>
  <c r="F26" i="4"/>
  <c r="F16" i="4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l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</calcChain>
</file>

<file path=xl/sharedStrings.xml><?xml version="1.0" encoding="utf-8"?>
<sst xmlns="http://schemas.openxmlformats.org/spreadsheetml/2006/main" count="313" uniqueCount="208">
  <si>
    <t>問１　業種</t>
    <rPh sb="0" eb="1">
      <t>トイ</t>
    </rPh>
    <phoneticPr fontId="2"/>
  </si>
  <si>
    <t>問２　従業員数</t>
    <rPh sb="0" eb="1">
      <t>トイ</t>
    </rPh>
    <phoneticPr fontId="2"/>
  </si>
  <si>
    <t>問３　景気の動向</t>
    <rPh sb="0" eb="1">
      <t>トイ</t>
    </rPh>
    <phoneticPr fontId="2"/>
  </si>
  <si>
    <t>問４　業績見通し</t>
    <rPh sb="0" eb="1">
      <t>トイ</t>
    </rPh>
    <phoneticPr fontId="2"/>
  </si>
  <si>
    <t>問７　課題</t>
    <rPh sb="0" eb="1">
      <t>トイ</t>
    </rPh>
    <phoneticPr fontId="2"/>
  </si>
  <si>
    <t>製造業</t>
    <rPh sb="0" eb="3">
      <t>セイゾウギョウ</t>
    </rPh>
    <phoneticPr fontId="2"/>
  </si>
  <si>
    <t>卸売・小売・飲食業</t>
    <rPh sb="0" eb="2">
      <t>オロシウリ</t>
    </rPh>
    <rPh sb="3" eb="5">
      <t>コウリ</t>
    </rPh>
    <rPh sb="6" eb="9">
      <t>インショクギョウ</t>
    </rPh>
    <phoneticPr fontId="2"/>
  </si>
  <si>
    <t>運輸・通信業</t>
    <rPh sb="0" eb="2">
      <t>ウンユ</t>
    </rPh>
    <rPh sb="3" eb="6">
      <t>ツウシンギョウ</t>
    </rPh>
    <phoneticPr fontId="2"/>
  </si>
  <si>
    <t>サービス業</t>
    <rPh sb="4" eb="5">
      <t>ギョウ</t>
    </rPh>
    <phoneticPr fontId="2"/>
  </si>
  <si>
    <t>倉庫業</t>
    <rPh sb="0" eb="2">
      <t>ソウコ</t>
    </rPh>
    <rPh sb="2" eb="3">
      <t>ギョウ</t>
    </rPh>
    <phoneticPr fontId="2"/>
  </si>
  <si>
    <t>自動車整備業</t>
    <rPh sb="0" eb="3">
      <t>ジドウシャ</t>
    </rPh>
    <rPh sb="3" eb="5">
      <t>セイビ</t>
    </rPh>
    <rPh sb="5" eb="6">
      <t>ギョウ</t>
    </rPh>
    <phoneticPr fontId="2"/>
  </si>
  <si>
    <t>その他</t>
    <rPh sb="2" eb="3">
      <t>タ</t>
    </rPh>
    <phoneticPr fontId="2"/>
  </si>
  <si>
    <t>企業数</t>
    <rPh sb="0" eb="3">
      <t>キギョウスウ</t>
    </rPh>
    <phoneticPr fontId="2"/>
  </si>
  <si>
    <t>割合</t>
    <rPh sb="0" eb="2">
      <t>ワリアイ</t>
    </rPh>
    <phoneticPr fontId="2"/>
  </si>
  <si>
    <t>１００人以上</t>
    <rPh sb="3" eb="4">
      <t>ニン</t>
    </rPh>
    <rPh sb="4" eb="6">
      <t>イジョウ</t>
    </rPh>
    <phoneticPr fontId="2"/>
  </si>
  <si>
    <t>拡大</t>
    <rPh sb="0" eb="2">
      <t>カクダイ</t>
    </rPh>
    <phoneticPr fontId="2"/>
  </si>
  <si>
    <t>やや拡大</t>
    <rPh sb="2" eb="4">
      <t>カクダイ</t>
    </rPh>
    <phoneticPr fontId="2"/>
  </si>
  <si>
    <t>横ばい</t>
    <rPh sb="0" eb="1">
      <t>ヨコ</t>
    </rPh>
    <phoneticPr fontId="2"/>
  </si>
  <si>
    <t>やや後退</t>
    <rPh sb="2" eb="4">
      <t>コウタイ</t>
    </rPh>
    <phoneticPr fontId="2"/>
  </si>
  <si>
    <t>後退</t>
    <rPh sb="0" eb="2">
      <t>コウタイ</t>
    </rPh>
    <phoneticPr fontId="2"/>
  </si>
  <si>
    <t>良くなる</t>
    <rPh sb="0" eb="1">
      <t>ヨ</t>
    </rPh>
    <phoneticPr fontId="2"/>
  </si>
  <si>
    <t>やや良くなる</t>
    <rPh sb="2" eb="3">
      <t>ヨ</t>
    </rPh>
    <phoneticPr fontId="2"/>
  </si>
  <si>
    <t>変わらない</t>
    <rPh sb="0" eb="1">
      <t>カ</t>
    </rPh>
    <phoneticPr fontId="2"/>
  </si>
  <si>
    <t>やや悪くなる</t>
    <rPh sb="2" eb="3">
      <t>ワル</t>
    </rPh>
    <phoneticPr fontId="2"/>
  </si>
  <si>
    <t>悪くなる</t>
    <rPh sb="0" eb="1">
      <t>ワル</t>
    </rPh>
    <phoneticPr fontId="2"/>
  </si>
  <si>
    <t>予定がある</t>
    <rPh sb="0" eb="2">
      <t>ヨテイ</t>
    </rPh>
    <phoneticPr fontId="2"/>
  </si>
  <si>
    <t>検討中</t>
    <rPh sb="0" eb="3">
      <t>ケントウチュウ</t>
    </rPh>
    <phoneticPr fontId="2"/>
  </si>
  <si>
    <t>ない</t>
    <phoneticPr fontId="2"/>
  </si>
  <si>
    <t>正社員の増</t>
    <rPh sb="0" eb="3">
      <t>セイシャイン</t>
    </rPh>
    <rPh sb="4" eb="5">
      <t>ゾウ</t>
    </rPh>
    <phoneticPr fontId="2"/>
  </si>
  <si>
    <t>パート・派遣の増</t>
    <rPh sb="4" eb="6">
      <t>ハケン</t>
    </rPh>
    <rPh sb="7" eb="8">
      <t>ゾウ</t>
    </rPh>
    <phoneticPr fontId="2"/>
  </si>
  <si>
    <t>設備の老朽化</t>
    <rPh sb="0" eb="2">
      <t>セツビ</t>
    </rPh>
    <rPh sb="3" eb="6">
      <t>ロウキュウカ</t>
    </rPh>
    <phoneticPr fontId="2"/>
  </si>
  <si>
    <t>１～４人</t>
    <rPh sb="3" eb="4">
      <t>ニン</t>
    </rPh>
    <phoneticPr fontId="2"/>
  </si>
  <si>
    <t>５～９人</t>
    <rPh sb="3" eb="4">
      <t>ニン</t>
    </rPh>
    <phoneticPr fontId="2"/>
  </si>
  <si>
    <t>１０～１９人</t>
    <rPh sb="5" eb="6">
      <t>ニン</t>
    </rPh>
    <phoneticPr fontId="2"/>
  </si>
  <si>
    <t>２０～２９人</t>
    <rPh sb="5" eb="6">
      <t>ニン</t>
    </rPh>
    <phoneticPr fontId="2"/>
  </si>
  <si>
    <t>３０～４９人</t>
    <rPh sb="5" eb="6">
      <t>ニン</t>
    </rPh>
    <phoneticPr fontId="2"/>
  </si>
  <si>
    <t>５０～９９人</t>
    <rPh sb="5" eb="6">
      <t>ニン</t>
    </rPh>
    <phoneticPr fontId="2"/>
  </si>
  <si>
    <t>現状どおり</t>
    <rPh sb="0" eb="2">
      <t>ゲンジョウ</t>
    </rPh>
    <phoneticPr fontId="2"/>
  </si>
  <si>
    <t>計</t>
    <rPh sb="0" eb="1">
      <t>ケイ</t>
    </rPh>
    <phoneticPr fontId="2"/>
  </si>
  <si>
    <t>宇都宮工業団地　企業アンケート　集計表</t>
    <rPh sb="0" eb="3">
      <t>ウツノミヤ</t>
    </rPh>
    <rPh sb="3" eb="5">
      <t>コウギョウ</t>
    </rPh>
    <rPh sb="5" eb="7">
      <t>ダンチ</t>
    </rPh>
    <rPh sb="8" eb="10">
      <t>キギョウ</t>
    </rPh>
    <rPh sb="16" eb="18">
      <t>シュウケイ</t>
    </rPh>
    <rPh sb="18" eb="19">
      <t>ヒョウ</t>
    </rPh>
    <phoneticPr fontId="2"/>
  </si>
  <si>
    <t>計</t>
    <rPh sb="0" eb="1">
      <t>ケイ</t>
    </rPh>
    <phoneticPr fontId="2"/>
  </si>
  <si>
    <t>企業数</t>
  </si>
  <si>
    <t>割合</t>
  </si>
  <si>
    <t>計</t>
  </si>
  <si>
    <t>問５－１　設備投資</t>
    <rPh sb="0" eb="1">
      <t>トイ</t>
    </rPh>
    <phoneticPr fontId="2"/>
  </si>
  <si>
    <t>問５－２　計画内容</t>
    <rPh sb="5" eb="7">
      <t>ケイカク</t>
    </rPh>
    <rPh sb="7" eb="9">
      <t>ナイヨウ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</si>
  <si>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</si>
  <si>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</si>
  <si>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機械</t>
    <rPh sb="0" eb="2">
      <t>キカイ</t>
    </rPh>
    <phoneticPr fontId="2"/>
  </si>
  <si>
    <t>付帯設備</t>
    <rPh sb="0" eb="2">
      <t>フタイ</t>
    </rPh>
    <rPh sb="2" eb="4">
      <t>セツビ</t>
    </rPh>
    <phoneticPr fontId="2"/>
  </si>
  <si>
    <t>車両</t>
    <rPh sb="0" eb="2">
      <t>シャリョウ</t>
    </rPh>
    <phoneticPr fontId="2"/>
  </si>
  <si>
    <t>その他</t>
    <rPh sb="2" eb="3">
      <t>タ</t>
    </rPh>
    <phoneticPr fontId="2"/>
  </si>
  <si>
    <t>敷地不足</t>
    <rPh sb="0" eb="2">
      <t>シキチ</t>
    </rPh>
    <rPh sb="2" eb="4">
      <t>フソク</t>
    </rPh>
    <phoneticPr fontId="2"/>
  </si>
  <si>
    <t>労働環境改善</t>
    <rPh sb="0" eb="2">
      <t>ロウドウ</t>
    </rPh>
    <rPh sb="2" eb="4">
      <t>カンキョウ</t>
    </rPh>
    <rPh sb="4" eb="6">
      <t>カイゼン</t>
    </rPh>
    <phoneticPr fontId="2"/>
  </si>
  <si>
    <t>後継者育成</t>
    <rPh sb="0" eb="3">
      <t>コウケイシャ</t>
    </rPh>
    <rPh sb="3" eb="5">
      <t>イクセイ</t>
    </rPh>
    <phoneticPr fontId="2"/>
  </si>
  <si>
    <t>問６　従業員の採用</t>
    <rPh sb="0" eb="1">
      <t>トイ</t>
    </rPh>
    <rPh sb="3" eb="6">
      <t>ジュウギョウイン</t>
    </rPh>
    <rPh sb="7" eb="9">
      <t>サイヨウ</t>
    </rPh>
    <phoneticPr fontId="2"/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</si>
  <si>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</si>
  <si>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</si>
  <si>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</si>
  <si>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</si>
  <si>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</si>
  <si>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</si>
  <si>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</si>
  <si>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製造業</t>
  </si>
  <si>
    <t>卸売・小売・飲食業</t>
  </si>
  <si>
    <t>運輸・通信業</t>
  </si>
  <si>
    <t>サービス業</t>
  </si>
  <si>
    <t>倉庫業</t>
  </si>
  <si>
    <t>自動車整備業</t>
  </si>
  <si>
    <t>その他</t>
  </si>
  <si>
    <t>拡大</t>
  </si>
  <si>
    <t>やや拡大</t>
  </si>
  <si>
    <t>横ばい</t>
  </si>
  <si>
    <t>やや後退</t>
  </si>
  <si>
    <t>後退</t>
  </si>
  <si>
    <t>良くなる</t>
  </si>
  <si>
    <t>やや良くなる</t>
  </si>
  <si>
    <t>変わらない</t>
  </si>
  <si>
    <t>やや悪くなる</t>
  </si>
  <si>
    <t>悪くなる</t>
  </si>
  <si>
    <t>予定がある</t>
  </si>
  <si>
    <t>検討中</t>
  </si>
  <si>
    <t>ない</t>
  </si>
  <si>
    <t>正社員の増</t>
  </si>
  <si>
    <t>パート・派遣の増</t>
  </si>
  <si>
    <t>現状どおり</t>
  </si>
  <si>
    <t>設備の老朽化</t>
  </si>
  <si>
    <t>人員の確保</t>
  </si>
  <si>
    <t>受注（顧客）量の減</t>
  </si>
  <si>
    <t>増減</t>
    <rPh sb="0" eb="2">
      <t>ゾウゲン</t>
    </rPh>
    <phoneticPr fontId="2"/>
  </si>
  <si>
    <t>問８－１　コロナの影響</t>
    <rPh sb="0" eb="1">
      <t>トイ</t>
    </rPh>
    <rPh sb="9" eb="11">
      <t>エイキョウ</t>
    </rPh>
    <phoneticPr fontId="2"/>
  </si>
  <si>
    <t>大いにある</t>
    <rPh sb="0" eb="1">
      <t>オオ</t>
    </rPh>
    <phoneticPr fontId="2"/>
  </si>
  <si>
    <t>多少ある</t>
    <rPh sb="0" eb="2">
      <t>タショウ</t>
    </rPh>
    <phoneticPr fontId="2"/>
  </si>
  <si>
    <t>殆どない</t>
    <rPh sb="0" eb="1">
      <t>ホトン</t>
    </rPh>
    <phoneticPr fontId="2"/>
  </si>
  <si>
    <t>削減</t>
    <rPh sb="0" eb="2">
      <t>サクゲン</t>
    </rPh>
    <phoneticPr fontId="2"/>
  </si>
  <si>
    <t>未定</t>
    <rPh sb="0" eb="2">
      <t>ミテイ</t>
    </rPh>
    <phoneticPr fontId="2"/>
  </si>
  <si>
    <t>経費削減</t>
    <rPh sb="0" eb="2">
      <t>ケイヒ</t>
    </rPh>
    <rPh sb="2" eb="4">
      <t>サクゲン</t>
    </rPh>
    <phoneticPr fontId="2"/>
  </si>
  <si>
    <t>未定</t>
    <rPh sb="0" eb="2">
      <t>ミテイ</t>
    </rPh>
    <phoneticPr fontId="2"/>
  </si>
  <si>
    <t>問８　新型コロナウイルスの影響</t>
    <rPh sb="3" eb="5">
      <t>シンガタ</t>
    </rPh>
    <rPh sb="13" eb="15">
      <t>エイキョウ</t>
    </rPh>
    <phoneticPr fontId="2"/>
  </si>
  <si>
    <t>計</t>
    <rPh sb="0" eb="1">
      <t>ケイ</t>
    </rPh>
    <phoneticPr fontId="2"/>
  </si>
  <si>
    <t>大いにある</t>
    <rPh sb="0" eb="1">
      <t>オオ</t>
    </rPh>
    <phoneticPr fontId="2"/>
  </si>
  <si>
    <t>多少ある</t>
    <rPh sb="0" eb="2">
      <t>タショウ</t>
    </rPh>
    <phoneticPr fontId="2"/>
  </si>
  <si>
    <t>殆どない</t>
    <rPh sb="0" eb="1">
      <t>ホトン</t>
    </rPh>
    <phoneticPr fontId="2"/>
  </si>
  <si>
    <t>問８－１　コロナの影響</t>
  </si>
  <si>
    <t>事業コストの増</t>
  </si>
  <si>
    <t>事業コストの増</t>
    <phoneticPr fontId="2"/>
  </si>
  <si>
    <t>受注、売上減少</t>
    <phoneticPr fontId="2"/>
  </si>
  <si>
    <t>雇用の確保</t>
    <rPh sb="0" eb="2">
      <t>コヨウ</t>
    </rPh>
    <rPh sb="3" eb="5">
      <t>カクホ</t>
    </rPh>
    <phoneticPr fontId="2"/>
  </si>
  <si>
    <t>運転資金</t>
    <rPh sb="0" eb="2">
      <t>ウンテン</t>
    </rPh>
    <rPh sb="2" eb="4">
      <t>シキン</t>
    </rPh>
    <phoneticPr fontId="2"/>
  </si>
  <si>
    <t>ＣＯ2削減</t>
    <rPh sb="3" eb="5">
      <t>サクゲン</t>
    </rPh>
    <phoneticPr fontId="2"/>
  </si>
  <si>
    <t>人員削減</t>
    <rPh sb="0" eb="2">
      <t>ジンイン</t>
    </rPh>
    <rPh sb="2" eb="4">
      <t>サクゲン</t>
    </rPh>
    <phoneticPr fontId="2"/>
  </si>
  <si>
    <t>コロナ関連経費</t>
    <rPh sb="3" eb="5">
      <t>カンレン</t>
    </rPh>
    <rPh sb="5" eb="7">
      <t>ケイヒ</t>
    </rPh>
    <phoneticPr fontId="2"/>
  </si>
  <si>
    <t>仕入価格の上昇
仕入商品の供給不安</t>
    <rPh sb="0" eb="2">
      <t>シイレ</t>
    </rPh>
    <rPh sb="2" eb="4">
      <t>カカク</t>
    </rPh>
    <rPh sb="5" eb="7">
      <t>ジョウショウ</t>
    </rPh>
    <rPh sb="8" eb="10">
      <t>シイレ</t>
    </rPh>
    <rPh sb="10" eb="12">
      <t>ショウヒン</t>
    </rPh>
    <rPh sb="13" eb="15">
      <t>キョウキュウ</t>
    </rPh>
    <rPh sb="15" eb="17">
      <t>フアン</t>
    </rPh>
    <phoneticPr fontId="2"/>
  </si>
  <si>
    <t>・アンケート実施日　　令和３年９月２７日</t>
    <rPh sb="6" eb="8">
      <t>ジッシ</t>
    </rPh>
    <rPh sb="8" eb="9">
      <t>ヒ</t>
    </rPh>
    <rPh sb="11" eb="13">
      <t>レイワ</t>
    </rPh>
    <rPh sb="14" eb="15">
      <t>ネン</t>
    </rPh>
    <rPh sb="16" eb="17">
      <t>ガツ</t>
    </rPh>
    <rPh sb="19" eb="20">
      <t>ニチ</t>
    </rPh>
    <phoneticPr fontId="2"/>
  </si>
  <si>
    <t>経費削減</t>
  </si>
  <si>
    <t>後継者育成</t>
  </si>
  <si>
    <t>労働環境改善</t>
  </si>
  <si>
    <t>敷地不足</t>
  </si>
  <si>
    <t>モチベーション</t>
    <phoneticPr fontId="2"/>
  </si>
  <si>
    <t>式注意</t>
    <rPh sb="0" eb="1">
      <t>シキ</t>
    </rPh>
    <rPh sb="1" eb="3">
      <t>チュウイ</t>
    </rPh>
    <phoneticPr fontId="2"/>
  </si>
  <si>
    <t>え</t>
    <phoneticPr fontId="2"/>
  </si>
  <si>
    <t>回収率</t>
    <rPh sb="0" eb="3">
      <t>カイシュウリツ</t>
    </rPh>
    <phoneticPr fontId="2"/>
  </si>
  <si>
    <t>％</t>
    <phoneticPr fontId="2"/>
  </si>
  <si>
    <t>・回収率　  ５３．３％（６４社／１２０社）</t>
    <phoneticPr fontId="2"/>
  </si>
  <si>
    <t>千秋板金</t>
    <rPh sb="0" eb="2">
      <t>チアキ</t>
    </rPh>
    <rPh sb="2" eb="4">
      <t>バンキン</t>
    </rPh>
    <phoneticPr fontId="2"/>
  </si>
  <si>
    <t>池上通信</t>
    <rPh sb="0" eb="2">
      <t>イケガミ</t>
    </rPh>
    <rPh sb="2" eb="4">
      <t>ツウシン</t>
    </rPh>
    <phoneticPr fontId="2"/>
  </si>
  <si>
    <t>たま化成</t>
    <rPh sb="2" eb="4">
      <t>カセイ</t>
    </rPh>
    <phoneticPr fontId="2"/>
  </si>
  <si>
    <t>日本通運</t>
    <rPh sb="0" eb="2">
      <t>ニホン</t>
    </rPh>
    <rPh sb="2" eb="4">
      <t>ツウウン</t>
    </rPh>
    <phoneticPr fontId="2"/>
  </si>
  <si>
    <t>排水路の整備</t>
    <rPh sb="0" eb="3">
      <t>ハイスイロ</t>
    </rPh>
    <rPh sb="4" eb="6">
      <t>セイビ</t>
    </rPh>
    <phoneticPr fontId="2"/>
  </si>
  <si>
    <t>iriedenki</t>
    <phoneticPr fontId="2"/>
  </si>
  <si>
    <t>?</t>
    <phoneticPr fontId="2"/>
  </si>
  <si>
    <t>supankuri-to</t>
    <phoneticPr fontId="2"/>
  </si>
  <si>
    <t>sanjyo</t>
    <phoneticPr fontId="2"/>
  </si>
  <si>
    <t>megumisangyo</t>
    <phoneticPr fontId="2"/>
  </si>
  <si>
    <t>suzutekku</t>
    <phoneticPr fontId="2"/>
  </si>
  <si>
    <t>hiratakiko</t>
    <phoneticPr fontId="2"/>
  </si>
  <si>
    <t>koukouintec</t>
    <phoneticPr fontId="2"/>
  </si>
  <si>
    <t>maronie</t>
    <phoneticPr fontId="2"/>
  </si>
  <si>
    <t>panasonic</t>
    <phoneticPr fontId="2"/>
  </si>
  <si>
    <t>torasuko</t>
    <phoneticPr fontId="2"/>
  </si>
  <si>
    <t>rococo</t>
    <phoneticPr fontId="2"/>
  </si>
  <si>
    <t>towakonkuri-to</t>
    <phoneticPr fontId="2"/>
  </si>
  <si>
    <t>kubota</t>
    <phoneticPr fontId="2"/>
  </si>
  <si>
    <t>takanedenki</t>
    <phoneticPr fontId="2"/>
  </si>
  <si>
    <t>定期的な市況報告会</t>
    <rPh sb="0" eb="3">
      <t>テイキテキ</t>
    </rPh>
    <rPh sb="4" eb="6">
      <t>シキョウ</t>
    </rPh>
    <rPh sb="6" eb="8">
      <t>ホウコク</t>
    </rPh>
    <rPh sb="8" eb="9">
      <t>カイ</t>
    </rPh>
    <phoneticPr fontId="2"/>
  </si>
  <si>
    <t>daiwahaouse</t>
    <phoneticPr fontId="2"/>
  </si>
  <si>
    <t>hukasawa</t>
    <phoneticPr fontId="2"/>
  </si>
  <si>
    <t>marugen</t>
    <phoneticPr fontId="2"/>
  </si>
  <si>
    <t>nx</t>
    <phoneticPr fontId="2"/>
  </si>
  <si>
    <t>koyosangyo</t>
    <phoneticPr fontId="2"/>
  </si>
  <si>
    <t>牛乳の消費拡大ＰＲ</t>
    <rPh sb="0" eb="2">
      <t>ギュウニュウ</t>
    </rPh>
    <rPh sb="3" eb="5">
      <t>ショウヒ</t>
    </rPh>
    <rPh sb="5" eb="7">
      <t>カクダイ</t>
    </rPh>
    <phoneticPr fontId="2"/>
  </si>
  <si>
    <t>meijigyunyuu</t>
    <phoneticPr fontId="2"/>
  </si>
  <si>
    <t>nishinkogyo</t>
    <phoneticPr fontId="2"/>
  </si>
  <si>
    <t>inouekinzoku</t>
    <phoneticPr fontId="2"/>
  </si>
  <si>
    <t>uacj</t>
    <phoneticPr fontId="2"/>
  </si>
  <si>
    <t>hironokogyo</t>
    <phoneticPr fontId="2"/>
  </si>
  <si>
    <t>観光産業への支援</t>
    <rPh sb="0" eb="2">
      <t>カンコウ</t>
    </rPh>
    <rPh sb="2" eb="4">
      <t>サンギョウ</t>
    </rPh>
    <rPh sb="6" eb="8">
      <t>シエン</t>
    </rPh>
    <phoneticPr fontId="2"/>
  </si>
  <si>
    <t>kantomaruwa</t>
    <phoneticPr fontId="2"/>
  </si>
  <si>
    <t>yu-yu-</t>
    <phoneticPr fontId="2"/>
  </si>
  <si>
    <t>totiginamakon</t>
    <phoneticPr fontId="2"/>
  </si>
  <si>
    <t>kuritakogyo</t>
    <phoneticPr fontId="2"/>
  </si>
  <si>
    <t>itatu</t>
    <phoneticPr fontId="2"/>
  </si>
  <si>
    <t>mm</t>
    <phoneticPr fontId="2"/>
  </si>
  <si>
    <t>kubotakutyo</t>
    <phoneticPr fontId="2"/>
  </si>
  <si>
    <t>yahata</t>
    <phoneticPr fontId="2"/>
  </si>
  <si>
    <t>cellclean</t>
    <phoneticPr fontId="2"/>
  </si>
  <si>
    <t>okada</t>
    <phoneticPr fontId="2"/>
  </si>
  <si>
    <t>syaken</t>
    <phoneticPr fontId="2"/>
  </si>
  <si>
    <t>toyotam</t>
    <phoneticPr fontId="2"/>
  </si>
  <si>
    <t>moritec</t>
    <phoneticPr fontId="2"/>
  </si>
  <si>
    <t>moriya</t>
    <phoneticPr fontId="2"/>
  </si>
  <si>
    <t>mitubishi</t>
    <phoneticPr fontId="2"/>
  </si>
  <si>
    <t>ja</t>
    <phoneticPr fontId="2"/>
  </si>
  <si>
    <t>sendai</t>
    <phoneticPr fontId="2"/>
  </si>
  <si>
    <t>fujiseimitsu</t>
    <phoneticPr fontId="2"/>
  </si>
  <si>
    <t>vital</t>
    <phoneticPr fontId="2"/>
  </si>
  <si>
    <t>kosin</t>
    <phoneticPr fontId="2"/>
  </si>
  <si>
    <t>hausetec</t>
    <phoneticPr fontId="2"/>
  </si>
  <si>
    <t>niponcom</t>
    <phoneticPr fontId="2"/>
  </si>
  <si>
    <t>niponparka</t>
    <phoneticPr fontId="2"/>
  </si>
  <si>
    <t>sakura</t>
    <phoneticPr fontId="2"/>
  </si>
  <si>
    <t>ryoyoku</t>
    <phoneticPr fontId="2"/>
  </si>
  <si>
    <t>nishikawa</t>
    <phoneticPr fontId="2"/>
  </si>
  <si>
    <t>spoon</t>
    <phoneticPr fontId="2"/>
  </si>
  <si>
    <t>nissan</t>
    <phoneticPr fontId="2"/>
  </si>
  <si>
    <t>fujidry</t>
    <phoneticPr fontId="2"/>
  </si>
  <si>
    <t>fujikizai</t>
    <phoneticPr fontId="2"/>
  </si>
  <si>
    <t>inouesogo</t>
    <phoneticPr fontId="2"/>
  </si>
  <si>
    <t>todakenma</t>
    <phoneticPr fontId="2"/>
  </si>
  <si>
    <t>nishounyu</t>
    <phoneticPr fontId="2"/>
  </si>
  <si>
    <t>mcr</t>
    <phoneticPr fontId="2"/>
  </si>
  <si>
    <t>komatsusapport</t>
    <phoneticPr fontId="2"/>
  </si>
  <si>
    <t>keihoku</t>
    <phoneticPr fontId="2"/>
  </si>
  <si>
    <t>iwase</t>
    <phoneticPr fontId="2"/>
  </si>
  <si>
    <t>ojitac</t>
    <phoneticPr fontId="2"/>
  </si>
  <si>
    <t>kaname</t>
    <phoneticPr fontId="2"/>
  </si>
  <si>
    <t>kyuwa</t>
    <phoneticPr fontId="2"/>
  </si>
  <si>
    <t>・アンケート実施日　　令和４年６月３０日</t>
    <rPh sb="6" eb="8">
      <t>ジッシ</t>
    </rPh>
    <rPh sb="8" eb="9">
      <t>ヒ</t>
    </rPh>
    <rPh sb="11" eb="13">
      <t>レイワ</t>
    </rPh>
    <rPh sb="14" eb="15">
      <t>ネン</t>
    </rPh>
    <rPh sb="16" eb="17">
      <t>ガツ</t>
    </rPh>
    <rPh sb="19" eb="20">
      <t>ニチ</t>
    </rPh>
    <phoneticPr fontId="2"/>
  </si>
  <si>
    <t>※令和３年度</t>
    <rPh sb="1" eb="3">
      <t>レイワ</t>
    </rPh>
    <rPh sb="4" eb="6">
      <t>ネンド</t>
    </rPh>
    <phoneticPr fontId="2"/>
  </si>
  <si>
    <r>
      <t xml:space="preserve">・問５－１ </t>
    </r>
    <r>
      <rPr>
        <sz val="12"/>
        <color rgb="FFFF0000"/>
        <rFont val="ＭＳ Ｐゴシック"/>
        <family val="3"/>
        <charset val="128"/>
        <scheme val="minor"/>
      </rPr>
      <t>設備投資</t>
    </r>
    <r>
      <rPr>
        <sz val="12"/>
        <color rgb="FFFF0000"/>
        <rFont val="ＭＳ Ｐ明朝"/>
        <family val="1"/>
        <charset val="128"/>
      </rPr>
      <t>について、前年度と比較し「予定がある」「検討中」の企業は同数、
「予定がない」企業が、前回より８社増えた。</t>
    </r>
    <rPh sb="1" eb="2">
      <t>トイ</t>
    </rPh>
    <rPh sb="15" eb="18">
      <t>ゼンネンド</t>
    </rPh>
    <rPh sb="19" eb="21">
      <t>ヒカク</t>
    </rPh>
    <rPh sb="23" eb="25">
      <t>ヨテイ</t>
    </rPh>
    <rPh sb="30" eb="33">
      <t>ケントウチュウ</t>
    </rPh>
    <rPh sb="35" eb="37">
      <t>キギョウ</t>
    </rPh>
    <rPh sb="38" eb="39">
      <t>ドウ</t>
    </rPh>
    <rPh sb="39" eb="40">
      <t>スウ</t>
    </rPh>
    <rPh sb="49" eb="51">
      <t>キギョウ</t>
    </rPh>
    <rPh sb="53" eb="55">
      <t>ゼンカイ</t>
    </rPh>
    <rPh sb="58" eb="59">
      <t>シャ</t>
    </rPh>
    <rPh sb="59" eb="60">
      <t>フ</t>
    </rPh>
    <phoneticPr fontId="2"/>
  </si>
  <si>
    <t>・回収率　　　　         ５９．０％（７２社／１２２社）　前年度比　+５．７％</t>
    <rPh sb="1" eb="3">
      <t>カイシュウ</t>
    </rPh>
    <rPh sb="3" eb="4">
      <t>リツ</t>
    </rPh>
    <rPh sb="25" eb="26">
      <t>シャ</t>
    </rPh>
    <rPh sb="30" eb="31">
      <t>シャ</t>
    </rPh>
    <rPh sb="33" eb="35">
      <t>ゼンネン</t>
    </rPh>
    <rPh sb="35" eb="36">
      <t>ド</t>
    </rPh>
    <rPh sb="36" eb="37">
      <t>ヒ</t>
    </rPh>
    <phoneticPr fontId="2"/>
  </si>
  <si>
    <r>
      <t xml:space="preserve">・問4 </t>
    </r>
    <r>
      <rPr>
        <sz val="12"/>
        <color rgb="FFFF0000"/>
        <rFont val="ＭＳ Ｐゴシック"/>
        <family val="3"/>
        <charset val="128"/>
      </rPr>
      <t>業績の見通し</t>
    </r>
    <r>
      <rPr>
        <sz val="12"/>
        <color rgb="FFFF0000"/>
        <rFont val="ＭＳ Ｐ明朝"/>
        <family val="1"/>
        <charset val="128"/>
      </rPr>
      <t>については、前年度と同様に「変わらない」と答えた企業が
最も多かったものの、「良くなる」「悪くなる」と両極へ流れる動きがでてきた。</t>
    </r>
    <rPh sb="1" eb="2">
      <t>トイ</t>
    </rPh>
    <rPh sb="4" eb="6">
      <t>ギョウセキ</t>
    </rPh>
    <rPh sb="7" eb="9">
      <t>ミトオ</t>
    </rPh>
    <rPh sb="16" eb="19">
      <t>ゼンネンド</t>
    </rPh>
    <rPh sb="20" eb="22">
      <t>ドウヨウ</t>
    </rPh>
    <rPh sb="24" eb="25">
      <t>カ</t>
    </rPh>
    <rPh sb="31" eb="32">
      <t>コタ</t>
    </rPh>
    <rPh sb="34" eb="36">
      <t>キギョウ</t>
    </rPh>
    <rPh sb="49" eb="50">
      <t>ヨ</t>
    </rPh>
    <rPh sb="55" eb="56">
      <t>ワル</t>
    </rPh>
    <rPh sb="61" eb="63">
      <t>リョウキョク</t>
    </rPh>
    <rPh sb="64" eb="65">
      <t>ナガ</t>
    </rPh>
    <rPh sb="67" eb="68">
      <t>ウゴ</t>
    </rPh>
    <phoneticPr fontId="2"/>
  </si>
  <si>
    <t>毎年実施している「団地内の企業アンケート」について、今年度の結果を以下のとおり報告する。</t>
    <rPh sb="0" eb="2">
      <t>マイトシ</t>
    </rPh>
    <rPh sb="2" eb="4">
      <t>ジッシ</t>
    </rPh>
    <rPh sb="9" eb="11">
      <t>ダンチ</t>
    </rPh>
    <rPh sb="11" eb="12">
      <t>ナイ</t>
    </rPh>
    <rPh sb="13" eb="15">
      <t>キギョウ</t>
    </rPh>
    <rPh sb="26" eb="29">
      <t>コンネンド</t>
    </rPh>
    <rPh sb="30" eb="32">
      <t>ケッカ</t>
    </rPh>
    <rPh sb="33" eb="35">
      <t>イカ</t>
    </rPh>
    <rPh sb="39" eb="41">
      <t>ホウコク</t>
    </rPh>
    <phoneticPr fontId="2"/>
  </si>
  <si>
    <r>
      <t xml:space="preserve">・問5－２ </t>
    </r>
    <r>
      <rPr>
        <sz val="12"/>
        <color rgb="FFFF0000"/>
        <rFont val="ＭＳ Ｐゴシック"/>
        <family val="3"/>
        <charset val="128"/>
      </rPr>
      <t>計画内容</t>
    </r>
    <r>
      <rPr>
        <sz val="12"/>
        <color rgb="FFFF0000"/>
        <rFont val="ＭＳ Ｐ明朝"/>
        <family val="1"/>
        <charset val="128"/>
      </rPr>
      <t>を見ると、前年度と同様に「機械」「付帯設備」が多かった。</t>
    </r>
    <rPh sb="1" eb="2">
      <t>トイ</t>
    </rPh>
    <rPh sb="6" eb="8">
      <t>ケイカク</t>
    </rPh>
    <rPh sb="8" eb="10">
      <t>ナイヨウ</t>
    </rPh>
    <rPh sb="11" eb="12">
      <t>ミ</t>
    </rPh>
    <rPh sb="15" eb="18">
      <t>ゼンネンド</t>
    </rPh>
    <rPh sb="19" eb="21">
      <t>ドウヨウ</t>
    </rPh>
    <rPh sb="23" eb="25">
      <t>キカイ</t>
    </rPh>
    <rPh sb="27" eb="31">
      <t>フタイセツビ</t>
    </rPh>
    <rPh sb="33" eb="34">
      <t>オオ</t>
    </rPh>
    <phoneticPr fontId="2"/>
  </si>
  <si>
    <r>
      <t xml:space="preserve">・問6 </t>
    </r>
    <r>
      <rPr>
        <sz val="12"/>
        <color rgb="FFFF0000"/>
        <rFont val="ＭＳ Ｐゴシック"/>
        <family val="3"/>
        <charset val="128"/>
        <scheme val="minor"/>
      </rPr>
      <t>従業員の採用</t>
    </r>
    <r>
      <rPr>
        <sz val="12"/>
        <color rgb="FFFF0000"/>
        <rFont val="ＭＳ Ｐ明朝"/>
        <family val="1"/>
        <charset val="128"/>
      </rPr>
      <t>について、「現状どおり」が６０％であった一昨年度と比較すると、
「正社員またはパート・派遣によるの増」が前年度の５１％に引き続き、
今年度も６０％を占め、回復傾向にある。</t>
    </r>
    <rPh sb="1" eb="2">
      <t>トイ</t>
    </rPh>
    <rPh sb="4" eb="7">
      <t>ジュウギョウイン</t>
    </rPh>
    <rPh sb="8" eb="10">
      <t>サイヨウ</t>
    </rPh>
    <rPh sb="16" eb="18">
      <t>ゲンジョウ</t>
    </rPh>
    <rPh sb="35" eb="37">
      <t>ヒカク</t>
    </rPh>
    <rPh sb="53" eb="55">
      <t>ハケン</t>
    </rPh>
    <rPh sb="62" eb="65">
      <t>ゼンネンド</t>
    </rPh>
    <rPh sb="70" eb="71">
      <t>ヒ</t>
    </rPh>
    <rPh sb="72" eb="73">
      <t>ツヅ</t>
    </rPh>
    <rPh sb="76" eb="79">
      <t>コンネンド</t>
    </rPh>
    <rPh sb="84" eb="85">
      <t>シ</t>
    </rPh>
    <rPh sb="87" eb="89">
      <t>カイフク</t>
    </rPh>
    <rPh sb="89" eb="91">
      <t>ケイコウ</t>
    </rPh>
    <phoneticPr fontId="2"/>
  </si>
  <si>
    <r>
      <t xml:space="preserve">・問8 </t>
    </r>
    <r>
      <rPr>
        <sz val="12"/>
        <color rgb="FFFF0000"/>
        <rFont val="ＭＳ Ｐゴシック"/>
        <family val="3"/>
        <charset val="128"/>
      </rPr>
      <t>新型コロナウイルスの影響</t>
    </r>
    <r>
      <rPr>
        <sz val="12"/>
        <color rgb="FFFF0000"/>
        <rFont val="ＭＳ Ｐ明朝"/>
        <family val="1"/>
        <charset val="128"/>
      </rPr>
      <t>については、「殆どない」が減少し、
ほぼ同数「大いにある」が増加している。</t>
    </r>
    <rPh sb="1" eb="2">
      <t>トイ</t>
    </rPh>
    <rPh sb="4" eb="6">
      <t>シンガタ</t>
    </rPh>
    <rPh sb="14" eb="16">
      <t>エイキョウ</t>
    </rPh>
    <rPh sb="23" eb="24">
      <t>ホトン</t>
    </rPh>
    <rPh sb="29" eb="31">
      <t>ゲンショウ</t>
    </rPh>
    <rPh sb="36" eb="38">
      <t>ドウスウ</t>
    </rPh>
    <rPh sb="39" eb="40">
      <t>オオ</t>
    </rPh>
    <rPh sb="46" eb="48">
      <t>ゾウカ</t>
    </rPh>
    <phoneticPr fontId="2"/>
  </si>
  <si>
    <r>
      <t xml:space="preserve">・問7 </t>
    </r>
    <r>
      <rPr>
        <sz val="12"/>
        <color rgb="FFFF0000"/>
        <rFont val="ＭＳ Ｐゴシック"/>
        <family val="3"/>
        <charset val="128"/>
      </rPr>
      <t>課題</t>
    </r>
    <r>
      <rPr>
        <sz val="12"/>
        <color rgb="FFFF0000"/>
        <rFont val="ＭＳ Ｐ明朝"/>
        <family val="1"/>
        <charset val="128"/>
      </rPr>
      <t>については、前年度と同様に、「設備の老朽化」、「雇用の確保」が多い。
加えて、「事業コストの増」が急激に増えている。
一方で、「後継者育成」や「労働環境改善」は減少している。</t>
    </r>
    <rPh sb="1" eb="2">
      <t>トイ</t>
    </rPh>
    <rPh sb="4" eb="6">
      <t>カダイ</t>
    </rPh>
    <rPh sb="12" eb="15">
      <t>ゼンネンド</t>
    </rPh>
    <rPh sb="16" eb="18">
      <t>ドウヨウ</t>
    </rPh>
    <rPh sb="21" eb="23">
      <t>セツビ</t>
    </rPh>
    <rPh sb="24" eb="27">
      <t>ロウキュウカ</t>
    </rPh>
    <rPh sb="30" eb="32">
      <t>コヨウ</t>
    </rPh>
    <rPh sb="33" eb="35">
      <t>カクホ</t>
    </rPh>
    <rPh sb="37" eb="38">
      <t>オオ</t>
    </rPh>
    <rPh sb="41" eb="42">
      <t>クワ</t>
    </rPh>
    <rPh sb="46" eb="48">
      <t>ジギョウ</t>
    </rPh>
    <rPh sb="52" eb="53">
      <t>ゾウ</t>
    </rPh>
    <rPh sb="55" eb="57">
      <t>キュウゲキ</t>
    </rPh>
    <rPh sb="58" eb="59">
      <t>フ</t>
    </rPh>
    <rPh sb="65" eb="67">
      <t>イッポウ</t>
    </rPh>
    <rPh sb="70" eb="73">
      <t>コウケイシャ</t>
    </rPh>
    <rPh sb="73" eb="75">
      <t>イクセイ</t>
    </rPh>
    <rPh sb="78" eb="80">
      <t>ロウドウ</t>
    </rPh>
    <rPh sb="80" eb="82">
      <t>カンキョウ</t>
    </rPh>
    <rPh sb="82" eb="84">
      <t>カイゼン</t>
    </rPh>
    <rPh sb="86" eb="88">
      <t>ゲンショウ</t>
    </rPh>
    <phoneticPr fontId="2"/>
  </si>
  <si>
    <r>
      <t xml:space="preserve">・問3 </t>
    </r>
    <r>
      <rPr>
        <sz val="12"/>
        <color rgb="FFFF0000"/>
        <rFont val="ＭＳ Ｐゴシック"/>
        <family val="3"/>
        <charset val="128"/>
      </rPr>
      <t>景気の動向</t>
    </r>
    <r>
      <rPr>
        <sz val="12"/>
        <color rgb="FFFF0000"/>
        <rFont val="ＭＳ Ｐ明朝"/>
        <family val="1"/>
        <charset val="128"/>
      </rPr>
      <t>については、前年度と同様に「横ばい」と答えた企業が最も多かった。
一方で「拡大」「後退」と両極へ流れる企業がでてきた。</t>
    </r>
    <rPh sb="1" eb="2">
      <t>トイ</t>
    </rPh>
    <rPh sb="4" eb="6">
      <t>ケイキ</t>
    </rPh>
    <rPh sb="7" eb="9">
      <t>ドウコウ</t>
    </rPh>
    <rPh sb="15" eb="18">
      <t>ゼンネンド</t>
    </rPh>
    <rPh sb="19" eb="21">
      <t>ドウヨウ</t>
    </rPh>
    <rPh sb="23" eb="24">
      <t>ヨコ</t>
    </rPh>
    <rPh sb="28" eb="29">
      <t>コタ</t>
    </rPh>
    <rPh sb="31" eb="33">
      <t>キギョウ</t>
    </rPh>
    <rPh sb="34" eb="35">
      <t>モット</t>
    </rPh>
    <rPh sb="36" eb="37">
      <t>オオ</t>
    </rPh>
    <rPh sb="42" eb="44">
      <t>イッポウ</t>
    </rPh>
    <rPh sb="46" eb="48">
      <t>カクダイ</t>
    </rPh>
    <rPh sb="50" eb="52">
      <t>コウタイ</t>
    </rPh>
    <rPh sb="54" eb="56">
      <t>リョウキョク</t>
    </rPh>
    <rPh sb="57" eb="58">
      <t>ナガ</t>
    </rPh>
    <rPh sb="60" eb="62">
      <t>キギョウ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</si>
</sst>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_);[Red]\(#,##0.0\)"/>
    <numFmt numFmtId="177" formatCode="#,##0.0_ "/>
    <numFmt numFmtId="178" formatCode="0;&quot;△ &quot;0"/>
    <numFmt numFmtId="179" formatCode="0.0;&quot;△ &quot;0.0"/>
    <numFmt numFmtId="180" formatCode="0.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HGPｺﾞｼｯｸE"/>
      <family val="3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2" borderId="0" xfId="0" applyFill="1">
      <alignment vertical="center"/>
    </xf>
    <xf numFmtId="0" fontId="1" fillId="3" borderId="0" xfId="0" applyFont="1" applyFill="1">
      <alignment vertical="center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1" fillId="0" borderId="1" xfId="0" applyFont="1" applyBorder="1">
      <alignment vertical="center"/>
    </xf>
    <xf numFmtId="177" fontId="0" fillId="0" borderId="0" xfId="0" applyNumberFormat="1" applyAlignment="1">
      <alignment horizontal="right" vertical="center"/>
    </xf>
    <xf numFmtId="0" fontId="4" fillId="0" borderId="0" xfId="0" applyFont="1">
      <alignment vertical="center"/>
    </xf>
    <xf numFmtId="177" fontId="4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1" fillId="0" borderId="9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177" fontId="1" fillId="0" borderId="19" xfId="0" applyNumberFormat="1" applyFont="1" applyBorder="1">
      <alignment vertical="center"/>
    </xf>
    <xf numFmtId="0" fontId="8" fillId="0" borderId="1" xfId="0" applyFont="1" applyBorder="1">
      <alignment vertical="center"/>
    </xf>
    <xf numFmtId="177" fontId="8" fillId="0" borderId="12" xfId="0" applyNumberFormat="1" applyFont="1" applyBorder="1">
      <alignment vertical="center"/>
    </xf>
    <xf numFmtId="0" fontId="8" fillId="0" borderId="15" xfId="0" applyFont="1" applyBorder="1">
      <alignment vertical="center"/>
    </xf>
    <xf numFmtId="177" fontId="8" fillId="0" borderId="16" xfId="0" applyNumberFormat="1" applyFont="1" applyBorder="1">
      <alignment vertical="center"/>
    </xf>
    <xf numFmtId="0" fontId="8" fillId="0" borderId="11" xfId="0" applyFont="1" applyBorder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>
      <alignment vertical="center"/>
    </xf>
    <xf numFmtId="177" fontId="1" fillId="0" borderId="20" xfId="0" applyNumberFormat="1" applyFont="1" applyBorder="1">
      <alignment vertical="center"/>
    </xf>
    <xf numFmtId="0" fontId="8" fillId="0" borderId="21" xfId="0" applyFont="1" applyBorder="1">
      <alignment vertical="center"/>
    </xf>
    <xf numFmtId="177" fontId="8" fillId="0" borderId="22" xfId="0" applyNumberFormat="1" applyFont="1" applyBorder="1">
      <alignment vertical="center"/>
    </xf>
    <xf numFmtId="177" fontId="1" fillId="0" borderId="29" xfId="0" applyNumberFormat="1" applyFont="1" applyBorder="1" applyAlignment="1">
      <alignment horizontal="center" vertical="center"/>
    </xf>
    <xf numFmtId="177" fontId="1" fillId="0" borderId="27" xfId="0" applyNumberFormat="1" applyFont="1" applyBorder="1" applyAlignment="1">
      <alignment horizontal="center" vertical="center"/>
    </xf>
    <xf numFmtId="0" fontId="8" fillId="0" borderId="30" xfId="0" applyFont="1" applyBorder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>
      <alignment vertical="center"/>
    </xf>
    <xf numFmtId="177" fontId="4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78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right" vertical="center"/>
    </xf>
    <xf numFmtId="179" fontId="8" fillId="0" borderId="1" xfId="0" applyNumberFormat="1" applyFont="1" applyBorder="1" applyAlignment="1">
      <alignment horizontal="right" vertical="center" wrapText="1"/>
    </xf>
    <xf numFmtId="0" fontId="0" fillId="2" borderId="1" xfId="0" applyFill="1" applyBorder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76" fontId="8" fillId="0" borderId="12" xfId="0" applyNumberFormat="1" applyFont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31" xfId="0" applyBorder="1">
      <alignment vertical="center"/>
    </xf>
    <xf numFmtId="0" fontId="0" fillId="0" borderId="31" xfId="0" applyBorder="1" applyAlignment="1">
      <alignment vertical="center" wrapText="1"/>
    </xf>
    <xf numFmtId="0" fontId="0" fillId="2" borderId="31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3" xfId="0" applyFont="1" applyBorder="1">
      <alignment vertical="center"/>
    </xf>
    <xf numFmtId="0" fontId="9" fillId="0" borderId="25" xfId="0" applyFont="1" applyBorder="1">
      <alignment vertical="center"/>
    </xf>
    <xf numFmtId="0" fontId="0" fillId="0" borderId="33" xfId="0" applyBorder="1">
      <alignment vertical="center"/>
    </xf>
    <xf numFmtId="176" fontId="0" fillId="0" borderId="7" xfId="0" applyNumberFormat="1" applyBorder="1">
      <alignment vertical="center"/>
    </xf>
    <xf numFmtId="180" fontId="8" fillId="0" borderId="12" xfId="0" applyNumberFormat="1" applyFont="1" applyBorder="1">
      <alignment vertical="center"/>
    </xf>
    <xf numFmtId="180" fontId="8" fillId="0" borderId="16" xfId="0" applyNumberFormat="1" applyFont="1" applyBorder="1">
      <alignment vertical="center"/>
    </xf>
    <xf numFmtId="176" fontId="8" fillId="0" borderId="16" xfId="0" applyNumberFormat="1" applyFont="1" applyBorder="1">
      <alignment vertical="center"/>
    </xf>
    <xf numFmtId="180" fontId="1" fillId="0" borderId="0" xfId="0" applyNumberFormat="1" applyFont="1">
      <alignment vertical="center"/>
    </xf>
    <xf numFmtId="180" fontId="8" fillId="0" borderId="28" xfId="0" applyNumberFormat="1" applyFont="1" applyBorder="1">
      <alignment vertical="center"/>
    </xf>
    <xf numFmtId="0" fontId="10" fillId="4" borderId="0" xfId="0" applyFont="1" applyFill="1">
      <alignment vertical="center"/>
    </xf>
    <xf numFmtId="177" fontId="6" fillId="0" borderId="0" xfId="0" applyNumberFormat="1" applyFont="1" applyAlignment="1">
      <alignment horizontal="center" vertical="center"/>
    </xf>
    <xf numFmtId="177" fontId="8" fillId="0" borderId="35" xfId="0" applyNumberFormat="1" applyFont="1" applyBorder="1">
      <alignment vertical="center"/>
    </xf>
    <xf numFmtId="177" fontId="8" fillId="3" borderId="12" xfId="0" applyNumberFormat="1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1" fillId="5" borderId="1" xfId="0" applyFont="1" applyFill="1" applyBorder="1">
      <alignment vertical="center"/>
    </xf>
    <xf numFmtId="0" fontId="8" fillId="5" borderId="1" xfId="0" applyFont="1" applyFill="1" applyBorder="1">
      <alignment vertical="center"/>
    </xf>
    <xf numFmtId="177" fontId="8" fillId="5" borderId="12" xfId="0" applyNumberFormat="1" applyFont="1" applyFill="1" applyBorder="1">
      <alignment vertical="center"/>
    </xf>
    <xf numFmtId="0" fontId="1" fillId="5" borderId="0" xfId="0" applyFont="1" applyFill="1">
      <alignment vertical="center"/>
    </xf>
    <xf numFmtId="0" fontId="1" fillId="5" borderId="1" xfId="0" applyFont="1" applyFill="1" applyBorder="1" applyAlignment="1">
      <alignment horizontal="right" vertical="center"/>
    </xf>
    <xf numFmtId="178" fontId="1" fillId="5" borderId="1" xfId="0" applyNumberFormat="1" applyFont="1" applyFill="1" applyBorder="1" applyAlignment="1">
      <alignment horizontal="right" vertical="center"/>
    </xf>
    <xf numFmtId="179" fontId="8" fillId="5" borderId="1" xfId="0" applyNumberFormat="1" applyFont="1" applyFill="1" applyBorder="1" applyAlignment="1">
      <alignment horizontal="right" vertical="center"/>
    </xf>
    <xf numFmtId="0" fontId="0" fillId="6" borderId="1" xfId="0" applyFill="1" applyBorder="1">
      <alignment vertical="center"/>
    </xf>
    <xf numFmtId="0" fontId="0" fillId="6" borderId="31" xfId="0" applyFill="1" applyBorder="1">
      <alignment vertical="center"/>
    </xf>
    <xf numFmtId="0" fontId="11" fillId="0" borderId="0" xfId="0" applyFont="1">
      <alignment vertical="center"/>
    </xf>
    <xf numFmtId="177" fontId="11" fillId="0" borderId="0" xfId="0" applyNumberFormat="1" applyFont="1">
      <alignment vertical="center"/>
    </xf>
    <xf numFmtId="0" fontId="10" fillId="0" borderId="0" xfId="0" applyFont="1" applyAlignment="1">
      <alignment horizontal="left" vertical="center" wrapText="1"/>
    </xf>
    <xf numFmtId="179" fontId="8" fillId="3" borderId="1" xfId="0" applyNumberFormat="1" applyFont="1" applyFill="1" applyBorder="1" applyAlignment="1">
      <alignment horizontal="right" vertical="center"/>
    </xf>
    <xf numFmtId="179" fontId="8" fillId="3" borderId="1" xfId="0" applyNumberFormat="1" applyFont="1" applyFill="1" applyBorder="1" applyAlignment="1">
      <alignment horizontal="right" vertical="center" wrapText="1"/>
    </xf>
    <xf numFmtId="179" fontId="8" fillId="7" borderId="1" xfId="0" applyNumberFormat="1" applyFont="1" applyFill="1" applyBorder="1" applyAlignment="1">
      <alignment horizontal="right" vertical="center"/>
    </xf>
    <xf numFmtId="179" fontId="8" fillId="7" borderId="1" xfId="0" applyNumberFormat="1" applyFont="1" applyFill="1" applyBorder="1" applyAlignment="1">
      <alignment horizontal="right" vertical="center" wrapText="1"/>
    </xf>
    <xf numFmtId="179" fontId="8" fillId="6" borderId="1" xfId="0" applyNumberFormat="1" applyFont="1" applyFill="1" applyBorder="1" applyAlignment="1">
      <alignment horizontal="right" vertical="center"/>
    </xf>
    <xf numFmtId="179" fontId="8" fillId="6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>
      <alignment vertical="center"/>
    </xf>
    <xf numFmtId="0" fontId="8" fillId="6" borderId="1" xfId="0" applyFont="1" applyFill="1" applyBorder="1">
      <alignment vertical="center"/>
    </xf>
    <xf numFmtId="177" fontId="8" fillId="6" borderId="22" xfId="0" applyNumberFormat="1" applyFont="1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7" fontId="6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9" fillId="0" borderId="25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30;&#65299;&#12450;&#12531;&#12465;&#12540;&#12488;&#38598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集計表"/>
      <sheetName val="集計（対前年）"/>
      <sheetName val="集計"/>
    </sheetNames>
    <sheetDataSet>
      <sheetData sheetId="0" refreshError="1"/>
      <sheetData sheetId="1">
        <row r="9">
          <cell r="F9">
            <v>51.5625</v>
          </cell>
        </row>
        <row r="10">
          <cell r="F10">
            <v>18.75</v>
          </cell>
        </row>
        <row r="11">
          <cell r="F11">
            <v>6.25</v>
          </cell>
        </row>
        <row r="12">
          <cell r="F12">
            <v>4.6875</v>
          </cell>
        </row>
        <row r="13">
          <cell r="F13">
            <v>4.6875</v>
          </cell>
        </row>
        <row r="14">
          <cell r="F14">
            <v>6.25</v>
          </cell>
        </row>
        <row r="15">
          <cell r="F15">
            <v>7.8125</v>
          </cell>
        </row>
        <row r="16">
          <cell r="F16">
            <v>100</v>
          </cell>
        </row>
        <row r="19">
          <cell r="F19">
            <v>1.5625</v>
          </cell>
        </row>
        <row r="20">
          <cell r="F20">
            <v>12.5</v>
          </cell>
        </row>
        <row r="21">
          <cell r="F21">
            <v>14.0625</v>
          </cell>
        </row>
        <row r="22">
          <cell r="F22">
            <v>6.25</v>
          </cell>
        </row>
        <row r="23">
          <cell r="F23">
            <v>10.9375</v>
          </cell>
        </row>
        <row r="24">
          <cell r="F24">
            <v>23.4375</v>
          </cell>
        </row>
        <row r="25">
          <cell r="F25">
            <v>31.25</v>
          </cell>
        </row>
        <row r="26">
          <cell r="F26">
            <v>100</v>
          </cell>
        </row>
        <row r="29">
          <cell r="F29">
            <v>0</v>
          </cell>
        </row>
        <row r="30">
          <cell r="F30">
            <v>15.625</v>
          </cell>
        </row>
        <row r="31">
          <cell r="F31">
            <v>60.9375</v>
          </cell>
        </row>
        <row r="32">
          <cell r="F32">
            <v>21.875</v>
          </cell>
        </row>
        <row r="33">
          <cell r="F33">
            <v>1.5625</v>
          </cell>
        </row>
        <row r="34">
          <cell r="F34">
            <v>100</v>
          </cell>
        </row>
        <row r="37">
          <cell r="F37">
            <v>1.5625</v>
          </cell>
        </row>
        <row r="38">
          <cell r="F38">
            <v>29.6875</v>
          </cell>
        </row>
        <row r="39">
          <cell r="F39">
            <v>45.3125</v>
          </cell>
        </row>
        <row r="40">
          <cell r="F40">
            <v>23.4375</v>
          </cell>
        </row>
        <row r="41">
          <cell r="F41">
            <v>0</v>
          </cell>
        </row>
        <row r="42">
          <cell r="F42">
            <v>100</v>
          </cell>
        </row>
        <row r="45">
          <cell r="F45">
            <v>31.25</v>
          </cell>
        </row>
        <row r="46">
          <cell r="F46">
            <v>34.375</v>
          </cell>
        </row>
        <row r="47">
          <cell r="F47">
            <v>34.375</v>
          </cell>
        </row>
        <row r="48">
          <cell r="F48">
            <v>100</v>
          </cell>
        </row>
        <row r="51">
          <cell r="F51">
            <v>4.918032786885246</v>
          </cell>
        </row>
        <row r="52">
          <cell r="F52">
            <v>19.672131147540984</v>
          </cell>
        </row>
        <row r="53">
          <cell r="F53">
            <v>36.065573770491802</v>
          </cell>
        </row>
        <row r="54">
          <cell r="F54">
            <v>29.508196721311474</v>
          </cell>
        </row>
        <row r="55">
          <cell r="F55">
            <v>9.8360655737704921</v>
          </cell>
        </row>
        <row r="56">
          <cell r="F56">
            <v>0</v>
          </cell>
        </row>
        <row r="57">
          <cell r="F57">
            <v>100</v>
          </cell>
        </row>
        <row r="60">
          <cell r="F60">
            <v>41.17647058823529</v>
          </cell>
        </row>
        <row r="61">
          <cell r="F61">
            <v>10.294117647058822</v>
          </cell>
        </row>
        <row r="62">
          <cell r="F62">
            <v>39.705882352941174</v>
          </cell>
        </row>
        <row r="63">
          <cell r="F63">
            <v>2.9411764705882351</v>
          </cell>
        </row>
        <row r="64">
          <cell r="F64">
            <v>5.8823529411764701</v>
          </cell>
        </row>
        <row r="65">
          <cell r="F65">
            <v>99.999999999999986</v>
          </cell>
        </row>
        <row r="68">
          <cell r="F68">
            <v>19.867549668874172</v>
          </cell>
        </row>
        <row r="69">
          <cell r="F69">
            <v>13.245033112582782</v>
          </cell>
        </row>
        <row r="70">
          <cell r="F70">
            <v>5.298013245033113</v>
          </cell>
        </row>
        <row r="71">
          <cell r="F71">
            <v>11.920529801324504</v>
          </cell>
        </row>
        <row r="72">
          <cell r="F72">
            <v>13.90728476821192</v>
          </cell>
        </row>
        <row r="73">
          <cell r="F73">
            <v>11.920529801324504</v>
          </cell>
        </row>
        <row r="74">
          <cell r="F74">
            <v>9.9337748344370862</v>
          </cell>
        </row>
        <row r="75">
          <cell r="F75">
            <v>7.2847682119205297</v>
          </cell>
        </row>
        <row r="76">
          <cell r="F76">
            <v>2.6490066225165565</v>
          </cell>
        </row>
        <row r="77">
          <cell r="F77">
            <v>1.3245033112582782</v>
          </cell>
        </row>
        <row r="78">
          <cell r="F78">
            <v>1.3245033112582782</v>
          </cell>
        </row>
        <row r="79">
          <cell r="F79">
            <v>0</v>
          </cell>
        </row>
        <row r="80">
          <cell r="F80">
            <v>1.3245033112582782</v>
          </cell>
        </row>
        <row r="81">
          <cell r="F81">
            <v>100.00000000000001</v>
          </cell>
        </row>
        <row r="84">
          <cell r="F84">
            <v>12.5</v>
          </cell>
        </row>
        <row r="85">
          <cell r="F85">
            <v>59.375</v>
          </cell>
        </row>
        <row r="86">
          <cell r="F86">
            <v>28.125</v>
          </cell>
        </row>
        <row r="87">
          <cell r="F87">
            <v>100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9"/>
  <sheetViews>
    <sheetView view="pageBreakPreview" topLeftCell="S1" zoomScaleNormal="90" zoomScaleSheetLayoutView="100" workbookViewId="0">
      <pane ySplit="2" topLeftCell="A75" activePane="bottomLeft" state="frozen"/>
      <selection pane="bottomLeft" activeCell="A16" sqref="A16"/>
    </sheetView>
  </sheetViews>
  <sheetFormatPr defaultColWidth="10.625" defaultRowHeight="13.5" x14ac:dyDescent="0.15"/>
  <cols>
    <col min="1" max="1" width="3.875" style="6" customWidth="1"/>
    <col min="2" max="2" width="3" customWidth="1"/>
    <col min="3" max="3" width="10.875" customWidth="1"/>
    <col min="4" max="4" width="5" customWidth="1"/>
    <col min="5" max="5" width="5.875" customWidth="1"/>
    <col min="6" max="6" width="3.625" customWidth="1"/>
    <col min="7" max="7" width="8.375" customWidth="1"/>
    <col min="8" max="8" width="4.875" customWidth="1"/>
    <col min="9" max="9" width="6.25" customWidth="1"/>
    <col min="10" max="10" width="3.75" customWidth="1"/>
    <col min="11" max="11" width="8.125" customWidth="1"/>
    <col min="12" max="12" width="4.5" customWidth="1"/>
    <col min="13" max="13" width="6.5" bestFit="1" customWidth="1"/>
    <col min="14" max="14" width="3.75" customWidth="1"/>
    <col min="15" max="15" width="8.25" customWidth="1"/>
    <col min="16" max="16" width="4.75" customWidth="1"/>
    <col min="17" max="17" width="6.25" customWidth="1"/>
    <col min="18" max="18" width="4.375" customWidth="1"/>
    <col min="19" max="19" width="9" customWidth="1"/>
    <col min="20" max="20" width="4.75" customWidth="1"/>
    <col min="21" max="21" width="5.875" customWidth="1"/>
    <col min="22" max="22" width="4.5" customWidth="1"/>
    <col min="23" max="23" width="8.375" customWidth="1"/>
    <col min="24" max="24" width="5" customWidth="1"/>
    <col min="25" max="25" width="6.25" customWidth="1"/>
    <col min="26" max="26" width="4.875" customWidth="1"/>
    <col min="27" max="27" width="12.375" customWidth="1"/>
    <col min="28" max="28" width="6" customWidth="1"/>
    <col min="29" max="29" width="6.25" customWidth="1"/>
    <col min="30" max="30" width="4.625" customWidth="1"/>
    <col min="31" max="31" width="14.125" customWidth="1"/>
    <col min="32" max="32" width="4.875" customWidth="1"/>
    <col min="33" max="33" width="7.375" customWidth="1"/>
    <col min="34" max="34" width="13.875" hidden="1" customWidth="1"/>
    <col min="35" max="35" width="4.875" customWidth="1"/>
    <col min="36" max="36" width="8.625" customWidth="1"/>
    <col min="37" max="37" width="5.125" customWidth="1"/>
    <col min="38" max="38" width="6.125" customWidth="1"/>
    <col min="39" max="39" width="21" style="60" customWidth="1"/>
    <col min="40" max="40" width="15" customWidth="1"/>
    <col min="41" max="41" width="10.625" customWidth="1"/>
  </cols>
  <sheetData>
    <row r="1" spans="1:39" x14ac:dyDescent="0.15">
      <c r="C1" t="s">
        <v>121</v>
      </c>
      <c r="D1">
        <f>D16/120*100</f>
        <v>60</v>
      </c>
      <c r="E1" t="s">
        <v>122</v>
      </c>
    </row>
    <row r="2" spans="1:39" ht="19.899999999999999" customHeight="1" x14ac:dyDescent="0.15">
      <c r="A2" s="5"/>
      <c r="B2" s="112" t="s">
        <v>0</v>
      </c>
      <c r="C2" s="113"/>
      <c r="D2" s="9" t="s">
        <v>12</v>
      </c>
      <c r="E2" s="9" t="s">
        <v>13</v>
      </c>
      <c r="F2" s="112" t="s">
        <v>1</v>
      </c>
      <c r="G2" s="113"/>
      <c r="H2" s="9" t="s">
        <v>12</v>
      </c>
      <c r="I2" s="9" t="s">
        <v>13</v>
      </c>
      <c r="J2" s="112" t="s">
        <v>2</v>
      </c>
      <c r="K2" s="113"/>
      <c r="L2" s="9" t="s">
        <v>12</v>
      </c>
      <c r="M2" s="9" t="s">
        <v>13</v>
      </c>
      <c r="N2" s="112" t="s">
        <v>3</v>
      </c>
      <c r="O2" s="113"/>
      <c r="P2" s="9" t="s">
        <v>12</v>
      </c>
      <c r="Q2" s="9" t="s">
        <v>13</v>
      </c>
      <c r="R2" s="112" t="s">
        <v>44</v>
      </c>
      <c r="S2" s="113"/>
      <c r="T2" s="9" t="s">
        <v>12</v>
      </c>
      <c r="U2" s="9" t="s">
        <v>13</v>
      </c>
      <c r="V2" s="112" t="s">
        <v>45</v>
      </c>
      <c r="W2" s="113"/>
      <c r="X2" s="9" t="s">
        <v>41</v>
      </c>
      <c r="Y2" s="9" t="s">
        <v>42</v>
      </c>
      <c r="Z2" s="112" t="s">
        <v>55</v>
      </c>
      <c r="AA2" s="113"/>
      <c r="AB2" s="9" t="s">
        <v>12</v>
      </c>
      <c r="AC2" s="9" t="s">
        <v>13</v>
      </c>
      <c r="AD2" s="112" t="s">
        <v>4</v>
      </c>
      <c r="AE2" s="113"/>
      <c r="AF2" s="9" t="s">
        <v>12</v>
      </c>
      <c r="AG2" s="9" t="s">
        <v>13</v>
      </c>
      <c r="AH2" s="70"/>
      <c r="AI2" s="112" t="s">
        <v>90</v>
      </c>
      <c r="AJ2" s="113"/>
      <c r="AK2" s="9" t="s">
        <v>12</v>
      </c>
      <c r="AL2" s="9" t="s">
        <v>13</v>
      </c>
      <c r="AM2" s="58"/>
    </row>
    <row r="3" spans="1:39" ht="19.899999999999999" customHeight="1" x14ac:dyDescent="0.15">
      <c r="B3" s="1">
        <v>1</v>
      </c>
      <c r="C3" s="1" t="s">
        <v>5</v>
      </c>
      <c r="D3" s="1">
        <f>COUNTIF(B18:B148,1)</f>
        <v>38</v>
      </c>
      <c r="E3" s="2">
        <f>D3/D16*100</f>
        <v>52.777777777777779</v>
      </c>
      <c r="F3" s="1">
        <v>1</v>
      </c>
      <c r="G3" s="1" t="s">
        <v>31</v>
      </c>
      <c r="H3" s="1">
        <f>COUNTIF(F18:F180,1)</f>
        <v>2</v>
      </c>
      <c r="I3" s="2">
        <f>H3/H16*100</f>
        <v>2.7777777777777777</v>
      </c>
      <c r="J3" s="1">
        <v>1</v>
      </c>
      <c r="K3" s="1" t="s">
        <v>15</v>
      </c>
      <c r="L3" s="1">
        <f>COUNTIF(J18:J180,1)</f>
        <v>2</v>
      </c>
      <c r="M3" s="2">
        <f>L3/L16*100</f>
        <v>2.8169014084507045</v>
      </c>
      <c r="N3" s="1">
        <v>1</v>
      </c>
      <c r="O3" s="1" t="s">
        <v>20</v>
      </c>
      <c r="P3" s="1">
        <f>COUNTIF(N18:N180,1)</f>
        <v>2</v>
      </c>
      <c r="Q3" s="2">
        <f>P3/P16*100</f>
        <v>2.7777777777777777</v>
      </c>
      <c r="R3" s="1">
        <v>1</v>
      </c>
      <c r="S3" s="1" t="s">
        <v>25</v>
      </c>
      <c r="T3" s="1">
        <f>COUNTIF(R18:R180,1)</f>
        <v>20</v>
      </c>
      <c r="U3" s="2">
        <f>T3/T16*100</f>
        <v>27.777777777777779</v>
      </c>
      <c r="V3" s="1">
        <v>1</v>
      </c>
      <c r="W3" s="1" t="s">
        <v>46</v>
      </c>
      <c r="X3" s="1">
        <f>COUNTIF(V18:Y180,1)</f>
        <v>4</v>
      </c>
      <c r="Y3" s="2">
        <f>X3/X16*100</f>
        <v>6.4516129032258061</v>
      </c>
      <c r="Z3" s="1">
        <v>1</v>
      </c>
      <c r="AA3" s="1" t="s">
        <v>28</v>
      </c>
      <c r="AB3" s="1">
        <f>COUNTIF(Z18:AA180,1)</f>
        <v>36</v>
      </c>
      <c r="AC3" s="2">
        <f>AB3/AB16*100</f>
        <v>46.753246753246749</v>
      </c>
      <c r="AD3" s="1">
        <v>1</v>
      </c>
      <c r="AE3" s="1" t="s">
        <v>30</v>
      </c>
      <c r="AF3" s="1">
        <f>COUNTIF(AD18:AG180,1)</f>
        <v>33</v>
      </c>
      <c r="AG3" s="2">
        <f>AF3/AF16*100</f>
        <v>17.837837837837839</v>
      </c>
      <c r="AH3" s="2"/>
      <c r="AI3" s="1">
        <v>1</v>
      </c>
      <c r="AJ3" s="1" t="s">
        <v>91</v>
      </c>
      <c r="AK3" s="1">
        <f>COUNTIF(AI18:AI180,1)</f>
        <v>15</v>
      </c>
      <c r="AL3" s="2">
        <f>AK3/AK16*100</f>
        <v>20.833333333333336</v>
      </c>
      <c r="AM3" s="59"/>
    </row>
    <row r="4" spans="1:39" ht="19.899999999999999" customHeight="1" x14ac:dyDescent="0.15">
      <c r="B4" s="1">
        <v>2</v>
      </c>
      <c r="C4" s="1" t="s">
        <v>6</v>
      </c>
      <c r="D4" s="1">
        <f>COUNTIF(B18:B181,2)</f>
        <v>12</v>
      </c>
      <c r="E4" s="2">
        <f>D4/D16*100</f>
        <v>16.666666666666664</v>
      </c>
      <c r="F4" s="1">
        <v>2</v>
      </c>
      <c r="G4" s="1" t="s">
        <v>32</v>
      </c>
      <c r="H4" s="1">
        <f>COUNTIF(F18:F181,2)</f>
        <v>6</v>
      </c>
      <c r="I4" s="2">
        <f>H4/H16*100</f>
        <v>8.3333333333333321</v>
      </c>
      <c r="J4" s="1">
        <v>2</v>
      </c>
      <c r="K4" s="1" t="s">
        <v>16</v>
      </c>
      <c r="L4" s="1">
        <f>COUNTIF(J18:J181,2)</f>
        <v>11</v>
      </c>
      <c r="M4" s="2">
        <f>L4/L16*100</f>
        <v>15.492957746478872</v>
      </c>
      <c r="N4" s="1">
        <v>2</v>
      </c>
      <c r="O4" s="1" t="s">
        <v>21</v>
      </c>
      <c r="P4" s="1">
        <f>COUNTIF(N18:N181,2)</f>
        <v>21</v>
      </c>
      <c r="Q4" s="2">
        <f>P4/P16*100</f>
        <v>29.166666666666668</v>
      </c>
      <c r="R4" s="1">
        <v>2</v>
      </c>
      <c r="S4" s="1" t="s">
        <v>26</v>
      </c>
      <c r="T4" s="1">
        <f>COUNTIF(R18:R181,2)</f>
        <v>22</v>
      </c>
      <c r="U4" s="2">
        <f>T4/T16*100</f>
        <v>30.555555555555557</v>
      </c>
      <c r="V4" s="1">
        <v>2</v>
      </c>
      <c r="W4" s="1" t="s">
        <v>47</v>
      </c>
      <c r="X4" s="1">
        <f>COUNTIF(V18:Y181,2)</f>
        <v>13</v>
      </c>
      <c r="Y4" s="2">
        <f>X4/X16*100</f>
        <v>20.967741935483872</v>
      </c>
      <c r="Z4" s="1">
        <v>2</v>
      </c>
      <c r="AA4" s="1" t="s">
        <v>29</v>
      </c>
      <c r="AB4" s="1">
        <f>COUNTIF(Z18:AA181,2)</f>
        <v>11</v>
      </c>
      <c r="AC4" s="2">
        <f>AB4/AB16*100</f>
        <v>14.285714285714285</v>
      </c>
      <c r="AD4" s="1">
        <v>2</v>
      </c>
      <c r="AE4" s="1" t="s">
        <v>106</v>
      </c>
      <c r="AF4" s="1">
        <f>COUNTIF(AD18:AG181,2)</f>
        <v>28</v>
      </c>
      <c r="AG4" s="2">
        <f>AF4/AF16*100</f>
        <v>15.135135135135137</v>
      </c>
      <c r="AH4" s="2"/>
      <c r="AI4" s="1">
        <v>2</v>
      </c>
      <c r="AJ4" s="1" t="s">
        <v>92</v>
      </c>
      <c r="AK4" s="1">
        <f>COUNTIF(AI18:AI181,2)</f>
        <v>43</v>
      </c>
      <c r="AL4" s="2">
        <f>AK4/AK16*100</f>
        <v>59.722222222222221</v>
      </c>
      <c r="AM4" s="59"/>
    </row>
    <row r="5" spans="1:39" ht="19.899999999999999" customHeight="1" x14ac:dyDescent="0.15">
      <c r="B5" s="1">
        <v>3</v>
      </c>
      <c r="C5" s="1" t="s">
        <v>7</v>
      </c>
      <c r="D5" s="1">
        <f>COUNTIF(B18:B182,3)</f>
        <v>3</v>
      </c>
      <c r="E5" s="2">
        <f>D5/D16*100</f>
        <v>4.1666666666666661</v>
      </c>
      <c r="F5" s="1">
        <v>3</v>
      </c>
      <c r="G5" s="1" t="s">
        <v>33</v>
      </c>
      <c r="H5" s="1">
        <f>COUNTIF(F18:F182,3)</f>
        <v>11</v>
      </c>
      <c r="I5" s="2">
        <f>H5/H16*100</f>
        <v>15.277777777777779</v>
      </c>
      <c r="J5" s="1">
        <v>3</v>
      </c>
      <c r="K5" s="1" t="s">
        <v>17</v>
      </c>
      <c r="L5" s="1">
        <f>COUNTIF(J18:J182,3)</f>
        <v>39</v>
      </c>
      <c r="M5" s="2">
        <f>L5/L16*100</f>
        <v>54.929577464788736</v>
      </c>
      <c r="N5" s="1">
        <v>3</v>
      </c>
      <c r="O5" s="1" t="s">
        <v>22</v>
      </c>
      <c r="P5" s="1">
        <f>COUNTIF(N18:N182,3)</f>
        <v>27</v>
      </c>
      <c r="Q5" s="2">
        <f>P5/P16*100</f>
        <v>37.5</v>
      </c>
      <c r="R5" s="1">
        <v>3</v>
      </c>
      <c r="S5" s="1" t="s">
        <v>27</v>
      </c>
      <c r="T5" s="1">
        <f>COUNTIF(R18:R182,3)</f>
        <v>30</v>
      </c>
      <c r="U5" s="2">
        <f>T5/T16*100</f>
        <v>41.666666666666671</v>
      </c>
      <c r="V5" s="1">
        <v>3</v>
      </c>
      <c r="W5" s="1" t="s">
        <v>48</v>
      </c>
      <c r="X5" s="1">
        <f>COUNTIF(V18:Y182,3)</f>
        <v>21</v>
      </c>
      <c r="Y5" s="2">
        <f>X5/X16*100</f>
        <v>33.87096774193548</v>
      </c>
      <c r="Z5" s="1">
        <v>3</v>
      </c>
      <c r="AA5" s="1" t="s">
        <v>37</v>
      </c>
      <c r="AB5" s="1">
        <f>COUNTIF(Z18:AA182,3)</f>
        <v>28</v>
      </c>
      <c r="AC5" s="2">
        <f>AB5/AB16*100</f>
        <v>36.363636363636367</v>
      </c>
      <c r="AD5" s="1">
        <v>3</v>
      </c>
      <c r="AE5" s="1" t="s">
        <v>105</v>
      </c>
      <c r="AF5" s="1">
        <f>COUNTIF(AD18:AG182,3)</f>
        <v>31</v>
      </c>
      <c r="AG5" s="2">
        <f>AF5/AF16*100</f>
        <v>16.756756756756758</v>
      </c>
      <c r="AH5" s="2"/>
      <c r="AI5" s="1">
        <v>3</v>
      </c>
      <c r="AJ5" s="1" t="s">
        <v>93</v>
      </c>
      <c r="AK5" s="1">
        <f>COUNTIF(AI18:AI182,3)</f>
        <v>14</v>
      </c>
      <c r="AL5" s="2">
        <f>AK5/AK16*100</f>
        <v>19.444444444444446</v>
      </c>
      <c r="AM5" s="59"/>
    </row>
    <row r="6" spans="1:39" ht="19.899999999999999" customHeight="1" x14ac:dyDescent="0.15">
      <c r="B6" s="1">
        <v>4</v>
      </c>
      <c r="C6" s="1" t="s">
        <v>8</v>
      </c>
      <c r="D6" s="1">
        <f>COUNTIF(B18:B183,4)</f>
        <v>6</v>
      </c>
      <c r="E6" s="2">
        <f>D6/D16*100</f>
        <v>8.3333333333333321</v>
      </c>
      <c r="F6" s="1">
        <v>4</v>
      </c>
      <c r="G6" s="1" t="s">
        <v>34</v>
      </c>
      <c r="H6" s="1">
        <f>COUNTIF(F18:F183,4)</f>
        <v>12</v>
      </c>
      <c r="I6" s="2">
        <f>H6/H16*100</f>
        <v>16.666666666666664</v>
      </c>
      <c r="J6" s="1">
        <v>4</v>
      </c>
      <c r="K6" s="1" t="s">
        <v>18</v>
      </c>
      <c r="L6" s="1">
        <f>COUNTIF(J18:J183,4)</f>
        <v>15</v>
      </c>
      <c r="M6" s="2">
        <f>L6/L16*100</f>
        <v>21.12676056338028</v>
      </c>
      <c r="N6" s="1">
        <v>4</v>
      </c>
      <c r="O6" s="1" t="s">
        <v>23</v>
      </c>
      <c r="P6" s="1">
        <f>COUNTIF(N18:N183,4)</f>
        <v>20</v>
      </c>
      <c r="Q6" s="2">
        <f>P6/P16*100</f>
        <v>27.777777777777779</v>
      </c>
      <c r="R6" s="1"/>
      <c r="S6" s="1"/>
      <c r="T6" s="1"/>
      <c r="U6" s="2"/>
      <c r="V6" s="1">
        <v>4</v>
      </c>
      <c r="W6" s="1" t="s">
        <v>49</v>
      </c>
      <c r="X6" s="1">
        <f>COUNTIF(V18:Y183,4)</f>
        <v>16</v>
      </c>
      <c r="Y6" s="2">
        <f>X6/X16*100</f>
        <v>25.806451612903224</v>
      </c>
      <c r="Z6" s="1">
        <v>4</v>
      </c>
      <c r="AA6" s="1" t="s">
        <v>94</v>
      </c>
      <c r="AB6" s="1">
        <f>COUNTIF(Z18:AA183,4)</f>
        <v>1</v>
      </c>
      <c r="AC6" s="2">
        <f>AB6/AB16*100</f>
        <v>1.2987012987012987</v>
      </c>
      <c r="AD6" s="1">
        <v>4</v>
      </c>
      <c r="AE6" s="1" t="s">
        <v>96</v>
      </c>
      <c r="AF6" s="1">
        <f>COUNTIF(AD18:AG183,4)</f>
        <v>20</v>
      </c>
      <c r="AG6" s="2">
        <f>AF6/AF16*100</f>
        <v>10.810810810810811</v>
      </c>
      <c r="AH6" s="2"/>
      <c r="AI6" s="1"/>
      <c r="AJ6" s="1"/>
      <c r="AK6" s="1"/>
      <c r="AL6" s="2"/>
      <c r="AM6" s="59"/>
    </row>
    <row r="7" spans="1:39" ht="19.899999999999999" customHeight="1" x14ac:dyDescent="0.15">
      <c r="B7" s="1">
        <v>5</v>
      </c>
      <c r="C7" s="1" t="s">
        <v>9</v>
      </c>
      <c r="D7" s="1">
        <f>COUNTIF(B18:B183,5)</f>
        <v>2</v>
      </c>
      <c r="E7" s="2">
        <f>D7/D16*100</f>
        <v>2.7777777777777777</v>
      </c>
      <c r="F7" s="1">
        <v>5</v>
      </c>
      <c r="G7" s="1" t="s">
        <v>35</v>
      </c>
      <c r="H7" s="1">
        <f>COUNTIF(F18:F184,5)</f>
        <v>7</v>
      </c>
      <c r="I7" s="2">
        <f>H7/H16*100</f>
        <v>9.7222222222222232</v>
      </c>
      <c r="J7" s="1">
        <v>5</v>
      </c>
      <c r="K7" s="1" t="s">
        <v>19</v>
      </c>
      <c r="L7" s="1">
        <f>COUNTIF(J18:J184,5)</f>
        <v>4</v>
      </c>
      <c r="M7" s="2">
        <f>L7/L16*100</f>
        <v>5.6338028169014089</v>
      </c>
      <c r="N7" s="1">
        <v>5</v>
      </c>
      <c r="O7" s="1" t="s">
        <v>24</v>
      </c>
      <c r="P7" s="1">
        <f>COUNTIF(N18:N184,5)</f>
        <v>2</v>
      </c>
      <c r="Q7" s="2">
        <f>P7/P16*100</f>
        <v>2.7777777777777777</v>
      </c>
      <c r="R7" s="1"/>
      <c r="S7" s="1"/>
      <c r="T7" s="1"/>
      <c r="U7" s="2"/>
      <c r="V7" s="1">
        <v>5</v>
      </c>
      <c r="W7" s="1" t="s">
        <v>50</v>
      </c>
      <c r="X7" s="1">
        <f>COUNTIF(V18:Y184,5)</f>
        <v>8</v>
      </c>
      <c r="Y7" s="2">
        <f>X7/X16*100</f>
        <v>12.903225806451612</v>
      </c>
      <c r="Z7" s="1">
        <v>5</v>
      </c>
      <c r="AA7" s="1" t="s">
        <v>95</v>
      </c>
      <c r="AB7" s="1">
        <f>COUNTIF(Z18:AA184,5)</f>
        <v>1</v>
      </c>
      <c r="AC7" s="2">
        <f>AB7/AB16*100</f>
        <v>1.2987012987012987</v>
      </c>
      <c r="AD7" s="1">
        <v>5</v>
      </c>
      <c r="AE7" s="78" t="s">
        <v>107</v>
      </c>
      <c r="AF7" s="1">
        <f>COUNTIF(AD18:AG184,5)</f>
        <v>32</v>
      </c>
      <c r="AG7" s="2">
        <f>AF7/AF16*100</f>
        <v>17.297297297297298</v>
      </c>
      <c r="AH7" s="2"/>
      <c r="AI7" s="1"/>
      <c r="AJ7" s="1"/>
      <c r="AK7" s="1"/>
      <c r="AL7" s="2"/>
      <c r="AM7" s="59"/>
    </row>
    <row r="8" spans="1:39" ht="19.899999999999999" customHeight="1" x14ac:dyDescent="0.15">
      <c r="B8" s="1">
        <v>6</v>
      </c>
      <c r="C8" s="1" t="s">
        <v>10</v>
      </c>
      <c r="D8" s="1">
        <f>COUNTIF(B18:B185,6)</f>
        <v>1</v>
      </c>
      <c r="E8" s="2">
        <f>D8/D16*100</f>
        <v>1.3888888888888888</v>
      </c>
      <c r="F8" s="1">
        <v>6</v>
      </c>
      <c r="G8" s="1" t="s">
        <v>36</v>
      </c>
      <c r="H8" s="1">
        <f>COUNTIF(F18:F185,6)</f>
        <v>12</v>
      </c>
      <c r="I8" s="2">
        <f>H8/H16*100</f>
        <v>16.666666666666664</v>
      </c>
      <c r="J8" s="1"/>
      <c r="K8" s="1"/>
      <c r="L8" s="1"/>
      <c r="M8" s="2"/>
      <c r="N8" s="1"/>
      <c r="O8" s="1"/>
      <c r="P8" s="1"/>
      <c r="Q8" s="2"/>
      <c r="R8" s="1"/>
      <c r="S8" s="1"/>
      <c r="T8" s="1"/>
      <c r="U8" s="2"/>
      <c r="V8" s="1">
        <v>6</v>
      </c>
      <c r="W8" s="1" t="s">
        <v>51</v>
      </c>
      <c r="X8" s="1">
        <f>COUNTIF(V18:Y185,6)</f>
        <v>0</v>
      </c>
      <c r="Y8" s="2">
        <f>X8/X16*100</f>
        <v>0</v>
      </c>
      <c r="Z8" s="1"/>
      <c r="AA8" s="1"/>
      <c r="AB8" s="1"/>
      <c r="AC8" s="2"/>
      <c r="AD8" s="1">
        <v>6</v>
      </c>
      <c r="AE8" s="78" t="s">
        <v>108</v>
      </c>
      <c r="AF8" s="1">
        <f>COUNTIF(AD18:AG185,6)</f>
        <v>1</v>
      </c>
      <c r="AG8" s="2">
        <f>AF8/AF16*100</f>
        <v>0.54054054054054057</v>
      </c>
      <c r="AH8" s="2"/>
      <c r="AI8" s="1"/>
      <c r="AJ8" s="1"/>
      <c r="AK8" s="1"/>
      <c r="AL8" s="2"/>
      <c r="AM8" s="59"/>
    </row>
    <row r="9" spans="1:39" ht="19.899999999999999" customHeight="1" x14ac:dyDescent="0.15">
      <c r="B9" s="1">
        <v>7</v>
      </c>
      <c r="C9" s="1" t="s">
        <v>11</v>
      </c>
      <c r="D9" s="1">
        <f>COUNTIF(B18:B186,7)</f>
        <v>10</v>
      </c>
      <c r="E9" s="2">
        <f>D9/D16*100</f>
        <v>13.888888888888889</v>
      </c>
      <c r="F9" s="1">
        <v>7</v>
      </c>
      <c r="G9" s="1" t="s">
        <v>14</v>
      </c>
      <c r="H9" s="1">
        <f>COUNTIF(F18:F186,7)</f>
        <v>22</v>
      </c>
      <c r="I9" s="2">
        <f>H9/H16*100</f>
        <v>30.555555555555557</v>
      </c>
      <c r="J9" s="1"/>
      <c r="K9" s="1"/>
      <c r="L9" s="1"/>
      <c r="M9" s="2"/>
      <c r="N9" s="1"/>
      <c r="O9" s="1"/>
      <c r="P9" s="1"/>
      <c r="Q9" s="2"/>
      <c r="R9" s="1"/>
      <c r="S9" s="1"/>
      <c r="T9" s="1"/>
      <c r="U9" s="2"/>
      <c r="V9" s="1"/>
      <c r="W9" s="1"/>
      <c r="X9" s="1"/>
      <c r="Y9" s="2"/>
      <c r="Z9" s="1"/>
      <c r="AA9" s="1"/>
      <c r="AB9" s="1"/>
      <c r="AC9" s="2"/>
      <c r="AD9" s="1">
        <v>7</v>
      </c>
      <c r="AE9" s="1" t="s">
        <v>54</v>
      </c>
      <c r="AF9" s="1">
        <f>COUNTIF(AD18:AG186,7)</f>
        <v>13</v>
      </c>
      <c r="AG9" s="2">
        <f>AF9/AF16*100</f>
        <v>7.0270270270270272</v>
      </c>
      <c r="AH9" s="2"/>
      <c r="AI9" s="1"/>
      <c r="AJ9" s="1"/>
      <c r="AK9" s="1"/>
      <c r="AL9" s="2"/>
      <c r="AM9" s="59"/>
    </row>
    <row r="10" spans="1:39" ht="19.899999999999999" customHeight="1" x14ac:dyDescent="0.15">
      <c r="B10" s="1"/>
      <c r="C10" s="1"/>
      <c r="D10" s="1"/>
      <c r="E10" s="2"/>
      <c r="F10" s="1"/>
      <c r="G10" s="1"/>
      <c r="H10" s="1"/>
      <c r="I10" s="2"/>
      <c r="J10" s="1"/>
      <c r="K10" s="1"/>
      <c r="L10" s="1"/>
      <c r="M10" s="2"/>
      <c r="N10" s="1"/>
      <c r="O10" s="1"/>
      <c r="P10" s="1"/>
      <c r="Q10" s="2"/>
      <c r="R10" s="1"/>
      <c r="S10" s="1"/>
      <c r="T10" s="1"/>
      <c r="U10" s="2"/>
      <c r="V10" s="1"/>
      <c r="W10" s="1"/>
      <c r="X10" s="1"/>
      <c r="Y10" s="2"/>
      <c r="Z10" s="1"/>
      <c r="AA10" s="1"/>
      <c r="AB10" s="1"/>
      <c r="AC10" s="2"/>
      <c r="AD10" s="1">
        <v>8</v>
      </c>
      <c r="AE10" s="1" t="s">
        <v>53</v>
      </c>
      <c r="AF10" s="1">
        <f>COUNTIF(AD18:AG187,8)</f>
        <v>14</v>
      </c>
      <c r="AG10" s="2">
        <f>AF10/AF16*100</f>
        <v>7.5675675675675684</v>
      </c>
      <c r="AH10" s="2"/>
      <c r="AI10" s="1"/>
      <c r="AJ10" s="1"/>
      <c r="AK10" s="1"/>
      <c r="AL10" s="2"/>
      <c r="AM10" s="59"/>
    </row>
    <row r="11" spans="1:39" ht="19.899999999999999" customHeight="1" x14ac:dyDescent="0.15">
      <c r="B11" s="1"/>
      <c r="C11" s="1"/>
      <c r="D11" s="1"/>
      <c r="E11" s="2"/>
      <c r="F11" s="1"/>
      <c r="G11" s="1"/>
      <c r="H11" s="1"/>
      <c r="I11" s="2"/>
      <c r="J11" s="1"/>
      <c r="K11" s="1"/>
      <c r="L11" s="1"/>
      <c r="M11" s="2"/>
      <c r="N11" s="1"/>
      <c r="O11" s="1"/>
      <c r="P11" s="1"/>
      <c r="Q11" s="2"/>
      <c r="R11" s="1"/>
      <c r="S11" s="1"/>
      <c r="T11" s="1"/>
      <c r="U11" s="2"/>
      <c r="V11" s="1"/>
      <c r="W11" s="1"/>
      <c r="X11" s="1"/>
      <c r="Y11" s="2"/>
      <c r="Z11" s="1"/>
      <c r="AA11" s="1"/>
      <c r="AB11" s="1"/>
      <c r="AC11" s="2"/>
      <c r="AD11" s="1">
        <v>9</v>
      </c>
      <c r="AE11" s="1" t="s">
        <v>52</v>
      </c>
      <c r="AF11" s="1">
        <f>COUNTIF(AD18:AG188,9)</f>
        <v>9</v>
      </c>
      <c r="AG11" s="2">
        <f>AF11/AF16*100</f>
        <v>4.8648648648648649</v>
      </c>
      <c r="AH11" s="2"/>
      <c r="AI11" s="1"/>
      <c r="AJ11" s="1"/>
      <c r="AK11" s="1"/>
      <c r="AL11" s="2"/>
      <c r="AM11" s="59"/>
    </row>
    <row r="12" spans="1:39" ht="19.899999999999999" customHeight="1" x14ac:dyDescent="0.15">
      <c r="B12" s="1"/>
      <c r="C12" s="1"/>
      <c r="D12" s="1"/>
      <c r="E12" s="2"/>
      <c r="F12" s="1"/>
      <c r="G12" s="1"/>
      <c r="H12" s="1"/>
      <c r="I12" s="2"/>
      <c r="J12" s="1"/>
      <c r="K12" s="1"/>
      <c r="L12" s="1"/>
      <c r="M12" s="2"/>
      <c r="N12" s="1"/>
      <c r="O12" s="1"/>
      <c r="P12" s="1"/>
      <c r="Q12" s="2"/>
      <c r="R12" s="1"/>
      <c r="S12" s="1"/>
      <c r="T12" s="1"/>
      <c r="U12" s="2"/>
      <c r="V12" s="1"/>
      <c r="W12" s="1"/>
      <c r="X12" s="1"/>
      <c r="Y12" s="2"/>
      <c r="Z12" s="1"/>
      <c r="AA12" s="1"/>
      <c r="AB12" s="1"/>
      <c r="AC12" s="2"/>
      <c r="AD12" s="1">
        <v>10</v>
      </c>
      <c r="AE12" s="1" t="s">
        <v>109</v>
      </c>
      <c r="AF12" s="1">
        <f>COUNTIF(AD18:AG189,10)</f>
        <v>2</v>
      </c>
      <c r="AG12" s="2">
        <f>AF12/AF16*100</f>
        <v>1.0810810810810811</v>
      </c>
      <c r="AH12" s="2"/>
      <c r="AI12" s="1"/>
      <c r="AJ12" s="1"/>
      <c r="AK12" s="1"/>
      <c r="AL12" s="2"/>
      <c r="AM12" s="59"/>
    </row>
    <row r="13" spans="1:39" ht="19.899999999999999" customHeight="1" x14ac:dyDescent="0.15">
      <c r="B13" s="1"/>
      <c r="C13" s="1"/>
      <c r="D13" s="1"/>
      <c r="E13" s="2"/>
      <c r="F13" s="1"/>
      <c r="G13" s="1"/>
      <c r="H13" s="1"/>
      <c r="I13" s="2"/>
      <c r="J13" s="1"/>
      <c r="K13" s="1"/>
      <c r="L13" s="1"/>
      <c r="M13" s="2"/>
      <c r="N13" s="1"/>
      <c r="O13" s="1"/>
      <c r="P13" s="1"/>
      <c r="Q13" s="2"/>
      <c r="R13" s="1"/>
      <c r="S13" s="1"/>
      <c r="T13" s="1"/>
      <c r="U13" s="2"/>
      <c r="V13" s="1"/>
      <c r="W13" s="1"/>
      <c r="X13" s="1"/>
      <c r="Y13" s="2"/>
      <c r="Z13" s="1"/>
      <c r="AA13" s="1"/>
      <c r="AB13" s="1"/>
      <c r="AC13" s="2"/>
      <c r="AD13" s="1">
        <v>11</v>
      </c>
      <c r="AE13" s="1" t="s">
        <v>110</v>
      </c>
      <c r="AF13" s="1">
        <f>COUNTIF(AD18:AG190,11)</f>
        <v>1</v>
      </c>
      <c r="AG13" s="2">
        <f>AF13/AF16*100</f>
        <v>0.54054054054054057</v>
      </c>
      <c r="AH13" s="2"/>
      <c r="AI13" s="1"/>
      <c r="AJ13" s="1"/>
      <c r="AK13" s="1"/>
      <c r="AL13" s="2"/>
      <c r="AM13" s="59"/>
    </row>
    <row r="14" spans="1:39" ht="19.899999999999999" customHeight="1" x14ac:dyDescent="0.15">
      <c r="B14" s="1"/>
      <c r="C14" s="1"/>
      <c r="D14" s="1"/>
      <c r="E14" s="2"/>
      <c r="F14" s="1"/>
      <c r="G14" s="1"/>
      <c r="H14" s="1"/>
      <c r="I14" s="2"/>
      <c r="J14" s="1"/>
      <c r="K14" s="1"/>
      <c r="L14" s="1"/>
      <c r="M14" s="2"/>
      <c r="N14" s="1"/>
      <c r="O14" s="1"/>
      <c r="P14" s="1"/>
      <c r="Q14" s="2"/>
      <c r="R14" s="1"/>
      <c r="S14" s="1"/>
      <c r="T14" s="1"/>
      <c r="U14" s="2"/>
      <c r="V14" s="1"/>
      <c r="W14" s="1"/>
      <c r="X14" s="1"/>
      <c r="Y14" s="2"/>
      <c r="Z14" s="1"/>
      <c r="AA14" s="1"/>
      <c r="AB14" s="1"/>
      <c r="AC14" s="2"/>
      <c r="AD14" s="1">
        <v>12</v>
      </c>
      <c r="AE14" s="1" t="s">
        <v>111</v>
      </c>
      <c r="AF14" s="1">
        <f>COUNTIF(AD18:AG191,12)</f>
        <v>1</v>
      </c>
      <c r="AG14" s="2">
        <f>AF14/AF16*100</f>
        <v>0.54054054054054057</v>
      </c>
      <c r="AH14" s="2"/>
      <c r="AI14" s="1"/>
      <c r="AJ14" s="1"/>
      <c r="AK14" s="1"/>
      <c r="AL14" s="2"/>
      <c r="AM14" s="59"/>
    </row>
    <row r="15" spans="1:39" ht="19.899999999999999" customHeight="1" x14ac:dyDescent="0.15">
      <c r="B15" s="1"/>
      <c r="C15" s="1"/>
      <c r="D15" s="1"/>
      <c r="E15" s="2"/>
      <c r="F15" s="1"/>
      <c r="G15" s="1"/>
      <c r="H15" s="1"/>
      <c r="I15" s="2"/>
      <c r="J15" s="1"/>
      <c r="K15" s="1"/>
      <c r="L15" s="1"/>
      <c r="M15" s="2"/>
      <c r="N15" s="1"/>
      <c r="O15" s="1"/>
      <c r="P15" s="1"/>
      <c r="Q15" s="2"/>
      <c r="R15" s="1"/>
      <c r="S15" s="1"/>
      <c r="T15" s="1"/>
      <c r="U15" s="2"/>
      <c r="V15" s="1"/>
      <c r="W15" s="1"/>
      <c r="X15" s="1"/>
      <c r="Y15" s="2"/>
      <c r="Z15" s="1"/>
      <c r="AA15" s="1"/>
      <c r="AB15" s="1"/>
      <c r="AC15" s="2"/>
      <c r="AD15" s="1">
        <v>13</v>
      </c>
      <c r="AE15" s="1" t="s">
        <v>11</v>
      </c>
      <c r="AF15" s="1">
        <f>COUNTIF(AD18:AG192,13)</f>
        <v>0</v>
      </c>
      <c r="AG15" s="2">
        <f>AF15/AF16*100</f>
        <v>0</v>
      </c>
      <c r="AH15" s="2"/>
      <c r="AI15" s="1"/>
      <c r="AJ15" s="1"/>
      <c r="AK15" s="1"/>
      <c r="AL15" s="2"/>
      <c r="AM15" s="59"/>
    </row>
    <row r="16" spans="1:39" ht="19.899999999999999" customHeight="1" x14ac:dyDescent="0.15">
      <c r="B16" s="114" t="s">
        <v>38</v>
      </c>
      <c r="C16" s="115"/>
      <c r="D16" s="1">
        <f>SUM(D3:D9)</f>
        <v>72</v>
      </c>
      <c r="E16" s="2">
        <f>SUM(E3:E9)</f>
        <v>99.999999999999986</v>
      </c>
      <c r="F16" s="114" t="s">
        <v>38</v>
      </c>
      <c r="G16" s="115"/>
      <c r="H16" s="1">
        <f>SUM(H3:H9)</f>
        <v>72</v>
      </c>
      <c r="I16" s="2">
        <f>SUM(I3:I9)</f>
        <v>100</v>
      </c>
      <c r="J16" s="114" t="s">
        <v>38</v>
      </c>
      <c r="K16" s="115"/>
      <c r="L16" s="1">
        <f>SUM(L3:L9)</f>
        <v>71</v>
      </c>
      <c r="M16" s="2">
        <f>SUM(M3:M9)</f>
        <v>100</v>
      </c>
      <c r="N16" s="114" t="s">
        <v>38</v>
      </c>
      <c r="O16" s="115"/>
      <c r="P16" s="1">
        <f>SUM(P3:P9)</f>
        <v>72</v>
      </c>
      <c r="Q16" s="2">
        <f>SUM(Q3:Q9)</f>
        <v>100</v>
      </c>
      <c r="R16" s="114" t="s">
        <v>38</v>
      </c>
      <c r="S16" s="115"/>
      <c r="T16" s="1">
        <f>SUM(T3:T9)</f>
        <v>72</v>
      </c>
      <c r="U16" s="2">
        <f>SUM(U3:U9)</f>
        <v>100</v>
      </c>
      <c r="V16" s="114" t="s">
        <v>43</v>
      </c>
      <c r="W16" s="115"/>
      <c r="X16" s="1">
        <f>SUM(X3:X15)</f>
        <v>62</v>
      </c>
      <c r="Y16" s="2">
        <f>SUM(Y3:Y9)</f>
        <v>100</v>
      </c>
      <c r="Z16" s="114" t="s">
        <v>38</v>
      </c>
      <c r="AA16" s="115"/>
      <c r="AB16" s="1">
        <f>SUM(AB3:AB15)</f>
        <v>77</v>
      </c>
      <c r="AC16" s="2">
        <f>SUM(AC3:AC15)</f>
        <v>100</v>
      </c>
      <c r="AD16" s="114" t="s">
        <v>38</v>
      </c>
      <c r="AE16" s="115"/>
      <c r="AF16" s="1">
        <f>SUM(AF3:AF15)</f>
        <v>185</v>
      </c>
      <c r="AG16" s="2">
        <f>SUM(AG3:AG15)</f>
        <v>100.00000000000003</v>
      </c>
      <c r="AH16" s="79"/>
      <c r="AI16" s="114" t="s">
        <v>38</v>
      </c>
      <c r="AJ16" s="115"/>
      <c r="AK16" s="1">
        <f>SUM(AK3:AK9)</f>
        <v>72</v>
      </c>
      <c r="AL16" s="2">
        <f>SUM(AL3:AL9)</f>
        <v>100</v>
      </c>
      <c r="AM16" s="59"/>
    </row>
    <row r="17" spans="1:40" x14ac:dyDescent="0.15">
      <c r="A17"/>
    </row>
    <row r="18" spans="1:40" ht="15" customHeight="1" x14ac:dyDescent="0.15">
      <c r="A18" s="7">
        <v>1</v>
      </c>
      <c r="B18" s="98">
        <v>1</v>
      </c>
      <c r="C18" s="1"/>
      <c r="D18" s="1"/>
      <c r="E18" s="1"/>
      <c r="F18" s="98">
        <v>2</v>
      </c>
      <c r="G18" s="1"/>
      <c r="H18" s="1"/>
      <c r="I18" s="1"/>
      <c r="J18" s="98">
        <v>2</v>
      </c>
      <c r="K18" s="1"/>
      <c r="L18" s="1"/>
      <c r="M18" s="1"/>
      <c r="N18" s="98">
        <v>2</v>
      </c>
      <c r="O18" s="1"/>
      <c r="P18" s="1"/>
      <c r="Q18" s="1"/>
      <c r="R18" s="98">
        <v>1</v>
      </c>
      <c r="S18" s="1"/>
      <c r="T18" s="1"/>
      <c r="U18" s="1"/>
      <c r="V18" s="98">
        <v>3</v>
      </c>
      <c r="W18" s="1"/>
      <c r="X18" s="1"/>
      <c r="Y18" s="1"/>
      <c r="Z18" s="98">
        <v>1</v>
      </c>
      <c r="AA18" s="1"/>
      <c r="AB18" s="1"/>
      <c r="AC18" s="1"/>
      <c r="AD18" s="98">
        <v>1</v>
      </c>
      <c r="AE18" s="1">
        <v>5</v>
      </c>
      <c r="AF18" s="1"/>
      <c r="AG18" s="1"/>
      <c r="AH18" s="1"/>
      <c r="AI18" s="98">
        <v>2</v>
      </c>
      <c r="AJ18" s="1"/>
      <c r="AK18" s="1"/>
      <c r="AL18" s="1"/>
      <c r="AM18" s="61"/>
      <c r="AN18" s="55" t="s">
        <v>124</v>
      </c>
    </row>
    <row r="19" spans="1:40" x14ac:dyDescent="0.15">
      <c r="A19" s="7">
        <f t="shared" ref="A19:A79" si="0">A18+1</f>
        <v>2</v>
      </c>
      <c r="B19" s="98">
        <v>1</v>
      </c>
      <c r="C19" s="1"/>
      <c r="D19" s="1"/>
      <c r="E19" s="1"/>
      <c r="F19" s="98">
        <v>7</v>
      </c>
      <c r="G19" s="1"/>
      <c r="H19" s="1"/>
      <c r="I19" s="1"/>
      <c r="J19" s="98">
        <v>3</v>
      </c>
      <c r="K19" s="1"/>
      <c r="L19" s="1"/>
      <c r="M19" s="1"/>
      <c r="N19" s="98">
        <v>2</v>
      </c>
      <c r="O19" s="1"/>
      <c r="P19" s="1"/>
      <c r="Q19" s="1"/>
      <c r="R19" s="98">
        <v>3</v>
      </c>
      <c r="S19" s="1"/>
      <c r="T19" s="1"/>
      <c r="U19" s="1"/>
      <c r="V19" s="98"/>
      <c r="W19" s="1"/>
      <c r="X19" s="1"/>
      <c r="Y19" s="1"/>
      <c r="Z19" s="98">
        <v>1</v>
      </c>
      <c r="AA19" s="1"/>
      <c r="AB19" s="1"/>
      <c r="AC19" s="1"/>
      <c r="AD19" s="98">
        <v>2</v>
      </c>
      <c r="AE19" s="1">
        <v>4</v>
      </c>
      <c r="AF19" s="1">
        <v>8</v>
      </c>
      <c r="AG19" s="1"/>
      <c r="AH19" s="1"/>
      <c r="AI19" s="98">
        <v>1</v>
      </c>
      <c r="AJ19" s="1"/>
      <c r="AK19" s="1"/>
      <c r="AL19" s="1"/>
      <c r="AM19" s="61"/>
      <c r="AN19" s="55" t="s">
        <v>125</v>
      </c>
    </row>
    <row r="20" spans="1:40" x14ac:dyDescent="0.15">
      <c r="A20" s="7">
        <f t="shared" si="0"/>
        <v>3</v>
      </c>
      <c r="B20" s="98">
        <v>1</v>
      </c>
      <c r="C20" s="1"/>
      <c r="D20" s="1"/>
      <c r="E20" s="1"/>
      <c r="F20" s="98">
        <v>3</v>
      </c>
      <c r="G20" s="1"/>
      <c r="H20" s="1"/>
      <c r="I20" s="1"/>
      <c r="J20" s="98">
        <v>5</v>
      </c>
      <c r="K20" s="1"/>
      <c r="L20" s="1"/>
      <c r="M20" s="1"/>
      <c r="N20" s="98">
        <v>5</v>
      </c>
      <c r="O20" s="1"/>
      <c r="P20" s="1"/>
      <c r="Q20" s="1"/>
      <c r="R20" s="98">
        <v>3</v>
      </c>
      <c r="S20" s="1"/>
      <c r="T20" s="1"/>
      <c r="U20" s="1"/>
      <c r="V20" s="98"/>
      <c r="W20" s="1"/>
      <c r="X20" s="1"/>
      <c r="Y20" s="1"/>
      <c r="Z20" s="98">
        <v>1</v>
      </c>
      <c r="AA20" s="1"/>
      <c r="AB20" s="1"/>
      <c r="AC20" s="1"/>
      <c r="AD20" s="98">
        <v>2</v>
      </c>
      <c r="AE20" s="1">
        <v>5</v>
      </c>
      <c r="AF20" s="1">
        <v>7</v>
      </c>
      <c r="AG20" s="1"/>
      <c r="AH20" s="1"/>
      <c r="AI20" s="98">
        <v>2</v>
      </c>
      <c r="AJ20" s="1"/>
      <c r="AK20" s="1"/>
      <c r="AL20" s="1"/>
      <c r="AM20" s="61"/>
      <c r="AN20" s="55" t="s">
        <v>126</v>
      </c>
    </row>
    <row r="21" spans="1:40" x14ac:dyDescent="0.15">
      <c r="A21" s="7">
        <f t="shared" si="0"/>
        <v>4</v>
      </c>
      <c r="B21" s="98">
        <v>3</v>
      </c>
      <c r="C21" s="1"/>
      <c r="D21" s="1"/>
      <c r="E21" s="1"/>
      <c r="F21" s="98">
        <v>6</v>
      </c>
      <c r="G21" s="1"/>
      <c r="H21" s="1"/>
      <c r="I21" s="1"/>
      <c r="J21" s="98">
        <v>3</v>
      </c>
      <c r="K21" s="1"/>
      <c r="L21" s="1"/>
      <c r="M21" s="1"/>
      <c r="N21" s="98">
        <v>3</v>
      </c>
      <c r="O21" s="1"/>
      <c r="P21" s="1"/>
      <c r="Q21" s="1"/>
      <c r="R21" s="98">
        <v>1</v>
      </c>
      <c r="S21" s="1"/>
      <c r="T21" s="1"/>
      <c r="U21" s="1"/>
      <c r="V21" s="98">
        <v>5</v>
      </c>
      <c r="W21" s="1"/>
      <c r="X21" s="1"/>
      <c r="Y21" s="1"/>
      <c r="Z21" s="98">
        <v>3</v>
      </c>
      <c r="AA21" s="1"/>
      <c r="AB21" s="1"/>
      <c r="AC21" s="1"/>
      <c r="AD21" s="98">
        <v>1</v>
      </c>
      <c r="AE21" s="1">
        <v>7</v>
      </c>
      <c r="AF21" s="1"/>
      <c r="AG21" s="1"/>
      <c r="AH21" s="1"/>
      <c r="AI21" s="98">
        <v>2</v>
      </c>
      <c r="AJ21" s="1"/>
      <c r="AK21" s="1"/>
      <c r="AL21" s="1"/>
      <c r="AM21" s="61" t="s">
        <v>128</v>
      </c>
      <c r="AN21" s="55" t="s">
        <v>127</v>
      </c>
    </row>
    <row r="22" spans="1:40" x14ac:dyDescent="0.15">
      <c r="A22" s="7">
        <f t="shared" si="0"/>
        <v>5</v>
      </c>
      <c r="B22" s="98">
        <v>1</v>
      </c>
      <c r="C22" s="1"/>
      <c r="D22" s="1"/>
      <c r="E22" s="1"/>
      <c r="F22" s="98">
        <v>3</v>
      </c>
      <c r="G22" s="1"/>
      <c r="H22" s="1"/>
      <c r="I22" s="1"/>
      <c r="J22" s="98">
        <v>3</v>
      </c>
      <c r="K22" s="1"/>
      <c r="L22" s="1"/>
      <c r="M22" s="1"/>
      <c r="N22" s="98">
        <v>3</v>
      </c>
      <c r="O22" s="1"/>
      <c r="P22" s="1"/>
      <c r="Q22" s="1"/>
      <c r="R22" s="98">
        <v>3</v>
      </c>
      <c r="S22" s="1"/>
      <c r="T22" s="1"/>
      <c r="U22" s="1"/>
      <c r="V22" s="98">
        <v>3</v>
      </c>
      <c r="W22" s="1"/>
      <c r="X22" s="1"/>
      <c r="Y22" s="1"/>
      <c r="Z22" s="98">
        <v>3</v>
      </c>
      <c r="AA22" s="1"/>
      <c r="AB22" s="1"/>
      <c r="AC22" s="1"/>
      <c r="AD22" s="98">
        <v>2</v>
      </c>
      <c r="AE22" s="1">
        <v>3</v>
      </c>
      <c r="AF22" s="1"/>
      <c r="AG22" s="1"/>
      <c r="AH22" s="1"/>
      <c r="AI22" s="98">
        <v>1</v>
      </c>
      <c r="AJ22" s="1"/>
      <c r="AK22" s="1"/>
      <c r="AL22" s="1"/>
      <c r="AM22" s="61"/>
      <c r="AN22" s="55" t="s">
        <v>129</v>
      </c>
    </row>
    <row r="23" spans="1:40" ht="40.5" x14ac:dyDescent="0.15">
      <c r="A23" s="7">
        <f t="shared" si="0"/>
        <v>6</v>
      </c>
      <c r="B23" s="98">
        <v>1</v>
      </c>
      <c r="C23" s="1"/>
      <c r="D23" s="1"/>
      <c r="E23" s="1"/>
      <c r="F23" s="98">
        <v>6</v>
      </c>
      <c r="G23" s="1"/>
      <c r="H23" s="1"/>
      <c r="I23" s="1"/>
      <c r="J23" s="98">
        <v>3</v>
      </c>
      <c r="K23" s="1"/>
      <c r="L23" s="1"/>
      <c r="M23" s="1"/>
      <c r="N23" s="98">
        <v>4</v>
      </c>
      <c r="O23" s="1"/>
      <c r="P23" s="1"/>
      <c r="Q23" s="1"/>
      <c r="R23" s="98">
        <v>1</v>
      </c>
      <c r="S23" s="1"/>
      <c r="T23" s="1"/>
      <c r="U23" s="1"/>
      <c r="V23" s="98">
        <v>3</v>
      </c>
      <c r="W23" s="1"/>
      <c r="X23" s="1"/>
      <c r="Y23" s="1"/>
      <c r="Z23" s="98">
        <v>1</v>
      </c>
      <c r="AA23" s="1"/>
      <c r="AB23" s="1"/>
      <c r="AC23" s="1"/>
      <c r="AD23" s="98">
        <v>1</v>
      </c>
      <c r="AE23" s="1">
        <v>3</v>
      </c>
      <c r="AF23" s="1">
        <v>5</v>
      </c>
      <c r="AG23" s="1"/>
      <c r="AH23" s="61" t="s">
        <v>112</v>
      </c>
      <c r="AI23" s="98">
        <v>2</v>
      </c>
      <c r="AJ23" s="1"/>
      <c r="AK23" s="1"/>
      <c r="AL23" s="1"/>
      <c r="AM23" s="61"/>
      <c r="AN23" s="55" t="s">
        <v>130</v>
      </c>
    </row>
    <row r="24" spans="1:40" x14ac:dyDescent="0.15">
      <c r="A24" s="7">
        <f t="shared" si="0"/>
        <v>7</v>
      </c>
      <c r="B24" s="98">
        <v>1</v>
      </c>
      <c r="C24" s="1"/>
      <c r="D24" s="1"/>
      <c r="E24" s="1"/>
      <c r="F24" s="98">
        <v>6</v>
      </c>
      <c r="G24" s="1"/>
      <c r="H24" s="1"/>
      <c r="I24" s="1"/>
      <c r="J24" s="98">
        <v>2</v>
      </c>
      <c r="K24" s="1"/>
      <c r="L24" s="1"/>
      <c r="M24" s="1"/>
      <c r="N24" s="98">
        <v>3</v>
      </c>
      <c r="O24" s="1"/>
      <c r="P24" s="1"/>
      <c r="Q24" s="1"/>
      <c r="R24" s="98">
        <v>2</v>
      </c>
      <c r="S24" s="1"/>
      <c r="T24" s="1"/>
      <c r="U24" s="1"/>
      <c r="V24" s="98">
        <v>3</v>
      </c>
      <c r="W24" s="1"/>
      <c r="X24" s="1"/>
      <c r="Y24" s="1"/>
      <c r="Z24" s="98">
        <v>1</v>
      </c>
      <c r="AA24" s="1"/>
      <c r="AB24" s="1"/>
      <c r="AC24" s="1"/>
      <c r="AD24" s="98">
        <v>1</v>
      </c>
      <c r="AE24" s="1">
        <v>2</v>
      </c>
      <c r="AF24" s="1">
        <v>4</v>
      </c>
      <c r="AG24" s="1">
        <v>5</v>
      </c>
      <c r="AH24" s="1"/>
      <c r="AI24" s="98">
        <v>2</v>
      </c>
      <c r="AJ24" s="1"/>
      <c r="AK24" s="1"/>
      <c r="AL24" s="1"/>
      <c r="AM24" s="61"/>
      <c r="AN24" s="69" t="s">
        <v>131</v>
      </c>
    </row>
    <row r="25" spans="1:40" x14ac:dyDescent="0.15">
      <c r="A25" s="7">
        <f t="shared" si="0"/>
        <v>8</v>
      </c>
      <c r="B25" s="98">
        <v>1</v>
      </c>
      <c r="C25" s="1"/>
      <c r="D25" s="1"/>
      <c r="E25" s="1"/>
      <c r="F25" s="98">
        <v>2</v>
      </c>
      <c r="G25" s="1"/>
      <c r="H25" s="1"/>
      <c r="I25" s="1"/>
      <c r="J25" s="98">
        <v>3</v>
      </c>
      <c r="K25" s="1"/>
      <c r="L25" s="1"/>
      <c r="M25" s="1"/>
      <c r="N25" s="98">
        <v>3</v>
      </c>
      <c r="O25" s="1"/>
      <c r="P25" s="1"/>
      <c r="Q25" s="1"/>
      <c r="R25" s="98">
        <v>2</v>
      </c>
      <c r="S25" s="1"/>
      <c r="T25" s="1"/>
      <c r="U25" s="1"/>
      <c r="V25" s="98">
        <v>4</v>
      </c>
      <c r="W25" s="1"/>
      <c r="X25" s="1"/>
      <c r="Y25" s="1"/>
      <c r="Z25" s="98">
        <v>1</v>
      </c>
      <c r="AA25" s="1"/>
      <c r="AB25" s="1"/>
      <c r="AC25" s="1"/>
      <c r="AD25" s="98">
        <v>7</v>
      </c>
      <c r="AE25" s="1"/>
      <c r="AF25" s="1"/>
      <c r="AG25" s="1"/>
      <c r="AH25" s="1"/>
      <c r="AI25" s="98">
        <v>1</v>
      </c>
      <c r="AJ25" s="1"/>
      <c r="AK25" s="1"/>
      <c r="AL25" s="1"/>
      <c r="AM25" s="61"/>
      <c r="AN25" s="71" t="s">
        <v>132</v>
      </c>
    </row>
    <row r="26" spans="1:40" x14ac:dyDescent="0.15">
      <c r="A26" s="7">
        <f t="shared" si="0"/>
        <v>9</v>
      </c>
      <c r="B26" s="98">
        <v>2</v>
      </c>
      <c r="C26" s="1"/>
      <c r="D26" s="1"/>
      <c r="E26" s="1"/>
      <c r="F26" s="98">
        <v>4</v>
      </c>
      <c r="G26" s="1"/>
      <c r="H26" s="1"/>
      <c r="I26" s="1"/>
      <c r="J26" s="98">
        <v>4</v>
      </c>
      <c r="K26" s="1"/>
      <c r="L26" s="1"/>
      <c r="M26" s="1"/>
      <c r="N26" s="98">
        <v>4</v>
      </c>
      <c r="O26" s="1"/>
      <c r="P26" s="1"/>
      <c r="Q26" s="1"/>
      <c r="R26" s="98">
        <v>2</v>
      </c>
      <c r="S26" s="1"/>
      <c r="T26" s="1"/>
      <c r="U26" s="1"/>
      <c r="V26" s="98">
        <v>4</v>
      </c>
      <c r="W26" s="1"/>
      <c r="X26" s="1"/>
      <c r="Y26" s="1"/>
      <c r="Z26" s="98">
        <v>6</v>
      </c>
      <c r="AA26" s="1"/>
      <c r="AB26" s="1"/>
      <c r="AC26" s="1"/>
      <c r="AD26" s="98">
        <v>1</v>
      </c>
      <c r="AE26" s="1">
        <v>2</v>
      </c>
      <c r="AF26" s="1">
        <v>4</v>
      </c>
      <c r="AG26" s="1">
        <v>8</v>
      </c>
      <c r="AH26" s="1"/>
      <c r="AI26" s="98">
        <v>2</v>
      </c>
      <c r="AJ26" s="1"/>
      <c r="AK26" s="1"/>
      <c r="AL26" s="1"/>
      <c r="AM26" s="61"/>
      <c r="AN26" s="55" t="s">
        <v>133</v>
      </c>
    </row>
    <row r="27" spans="1:40" x14ac:dyDescent="0.15">
      <c r="A27" s="7">
        <f t="shared" si="0"/>
        <v>10</v>
      </c>
      <c r="B27" s="98">
        <v>1</v>
      </c>
      <c r="C27" s="1"/>
      <c r="D27" s="1"/>
      <c r="E27" s="1"/>
      <c r="F27" s="98">
        <v>6</v>
      </c>
      <c r="G27" s="1"/>
      <c r="H27" s="1"/>
      <c r="I27" s="1"/>
      <c r="J27" s="98">
        <v>4</v>
      </c>
      <c r="K27" s="1"/>
      <c r="L27" s="1"/>
      <c r="M27" s="1"/>
      <c r="N27" s="98">
        <v>4</v>
      </c>
      <c r="O27" s="1"/>
      <c r="P27" s="1"/>
      <c r="Q27" s="1"/>
      <c r="R27" s="98">
        <v>2</v>
      </c>
      <c r="S27" s="1"/>
      <c r="T27" s="1"/>
      <c r="U27" s="1"/>
      <c r="V27" s="98">
        <v>2</v>
      </c>
      <c r="W27" s="1">
        <v>3</v>
      </c>
      <c r="X27" s="1"/>
      <c r="Y27" s="1"/>
      <c r="Z27" s="98">
        <v>3</v>
      </c>
      <c r="AA27" s="1"/>
      <c r="AB27" s="1"/>
      <c r="AC27" s="1"/>
      <c r="AD27" s="98">
        <v>1</v>
      </c>
      <c r="AE27" s="1">
        <v>2</v>
      </c>
      <c r="AF27" s="1">
        <v>3</v>
      </c>
      <c r="AG27" s="1">
        <v>12</v>
      </c>
      <c r="AH27" s="1"/>
      <c r="AI27" s="98">
        <v>2</v>
      </c>
      <c r="AJ27" s="1"/>
      <c r="AK27" s="1"/>
      <c r="AL27" s="1"/>
      <c r="AM27" s="61"/>
      <c r="AN27" s="55" t="s">
        <v>134</v>
      </c>
    </row>
    <row r="28" spans="1:40" x14ac:dyDescent="0.15">
      <c r="A28" s="7">
        <f t="shared" si="0"/>
        <v>11</v>
      </c>
      <c r="B28" s="98">
        <v>1</v>
      </c>
      <c r="C28" s="1"/>
      <c r="D28" s="1"/>
      <c r="E28" s="1"/>
      <c r="F28" s="98">
        <v>7</v>
      </c>
      <c r="G28" s="1"/>
      <c r="H28" s="1"/>
      <c r="I28" s="1"/>
      <c r="J28" s="98">
        <v>2</v>
      </c>
      <c r="K28" s="1"/>
      <c r="L28" s="1"/>
      <c r="M28" s="1"/>
      <c r="N28" s="98">
        <v>2</v>
      </c>
      <c r="O28" s="1"/>
      <c r="P28" s="1"/>
      <c r="Q28" s="1"/>
      <c r="R28" s="98">
        <v>2</v>
      </c>
      <c r="S28" s="1"/>
      <c r="T28" s="1"/>
      <c r="U28" s="1"/>
      <c r="V28" s="98">
        <v>2</v>
      </c>
      <c r="W28" s="1">
        <v>4</v>
      </c>
      <c r="X28" s="1">
        <v>5</v>
      </c>
      <c r="Y28" s="1"/>
      <c r="Z28" s="98">
        <v>1</v>
      </c>
      <c r="AA28" s="1"/>
      <c r="AB28" s="1"/>
      <c r="AC28" s="1"/>
      <c r="AD28" s="98">
        <v>1</v>
      </c>
      <c r="AE28" s="1">
        <v>3</v>
      </c>
      <c r="AF28" s="1">
        <v>5</v>
      </c>
      <c r="AG28" s="1">
        <v>7</v>
      </c>
      <c r="AH28" s="1"/>
      <c r="AI28" s="98">
        <v>2</v>
      </c>
      <c r="AJ28" s="1"/>
      <c r="AK28" s="1"/>
      <c r="AL28" s="1"/>
      <c r="AM28" s="61"/>
      <c r="AN28" s="55" t="s">
        <v>135</v>
      </c>
    </row>
    <row r="29" spans="1:40" x14ac:dyDescent="0.15">
      <c r="A29" s="7">
        <f t="shared" si="0"/>
        <v>12</v>
      </c>
      <c r="B29" s="98">
        <v>1</v>
      </c>
      <c r="C29" s="1"/>
      <c r="D29" s="1"/>
      <c r="E29" s="1"/>
      <c r="F29" s="98">
        <v>7</v>
      </c>
      <c r="G29" s="1"/>
      <c r="H29" s="1"/>
      <c r="I29" s="1"/>
      <c r="J29" s="98">
        <v>2</v>
      </c>
      <c r="K29" s="1"/>
      <c r="L29" s="1"/>
      <c r="M29" s="1"/>
      <c r="N29" s="98">
        <v>2</v>
      </c>
      <c r="O29" s="1"/>
      <c r="P29" s="1"/>
      <c r="Q29" s="1"/>
      <c r="R29" s="98">
        <v>2</v>
      </c>
      <c r="S29" s="1"/>
      <c r="T29" s="1"/>
      <c r="U29" s="1"/>
      <c r="V29" s="98">
        <v>3</v>
      </c>
      <c r="W29" s="1">
        <v>4</v>
      </c>
      <c r="X29" s="1"/>
      <c r="Y29" s="1"/>
      <c r="Z29" s="98">
        <v>1</v>
      </c>
      <c r="AA29" s="1">
        <v>2</v>
      </c>
      <c r="AB29" s="1"/>
      <c r="AC29" s="1"/>
      <c r="AD29" s="98">
        <v>4</v>
      </c>
      <c r="AE29" s="1">
        <v>8</v>
      </c>
      <c r="AF29" s="1"/>
      <c r="AG29" s="1"/>
      <c r="AH29" s="1"/>
      <c r="AI29" s="98">
        <v>2</v>
      </c>
      <c r="AJ29" s="1"/>
      <c r="AK29" s="1"/>
      <c r="AL29" s="1"/>
      <c r="AM29" s="61"/>
      <c r="AN29" s="55" t="s">
        <v>136</v>
      </c>
    </row>
    <row r="30" spans="1:40" x14ac:dyDescent="0.15">
      <c r="A30" s="7">
        <f t="shared" si="0"/>
        <v>13</v>
      </c>
      <c r="B30" s="98">
        <v>3</v>
      </c>
      <c r="C30" s="1"/>
      <c r="D30" s="1"/>
      <c r="E30" s="1"/>
      <c r="F30" s="98">
        <v>4</v>
      </c>
      <c r="G30" s="1"/>
      <c r="H30" s="1"/>
      <c r="I30" s="1"/>
      <c r="J30" s="98">
        <v>5</v>
      </c>
      <c r="K30" s="1"/>
      <c r="L30" s="1"/>
      <c r="M30" s="1"/>
      <c r="N30" s="98">
        <v>2</v>
      </c>
      <c r="O30" s="1"/>
      <c r="P30" s="1"/>
      <c r="Q30" s="1"/>
      <c r="R30" s="98">
        <v>3</v>
      </c>
      <c r="S30" s="1"/>
      <c r="T30" s="1"/>
      <c r="U30" s="1"/>
      <c r="V30" s="98"/>
      <c r="W30" s="1"/>
      <c r="X30" s="1"/>
      <c r="Y30" s="1"/>
      <c r="Z30" s="98">
        <v>3</v>
      </c>
      <c r="AA30" s="1"/>
      <c r="AB30" s="1"/>
      <c r="AC30" s="1"/>
      <c r="AD30" s="98">
        <v>2</v>
      </c>
      <c r="AE30" s="1"/>
      <c r="AF30" s="1"/>
      <c r="AG30" s="1"/>
      <c r="AH30" s="1"/>
      <c r="AI30" s="98">
        <v>1</v>
      </c>
      <c r="AJ30" s="1"/>
      <c r="AK30" s="1"/>
      <c r="AL30" s="1"/>
      <c r="AM30" s="61"/>
      <c r="AN30" s="55" t="s">
        <v>137</v>
      </c>
    </row>
    <row r="31" spans="1:40" x14ac:dyDescent="0.15">
      <c r="A31" s="7">
        <f t="shared" si="0"/>
        <v>14</v>
      </c>
      <c r="B31" s="98">
        <v>1</v>
      </c>
      <c r="C31" s="1"/>
      <c r="D31" s="1"/>
      <c r="E31" s="1"/>
      <c r="F31" s="98">
        <v>7</v>
      </c>
      <c r="G31" s="1"/>
      <c r="H31" s="1"/>
      <c r="I31" s="1"/>
      <c r="J31" s="98">
        <v>3</v>
      </c>
      <c r="K31" s="1"/>
      <c r="L31" s="1"/>
      <c r="M31" s="1"/>
      <c r="N31" s="98">
        <v>2</v>
      </c>
      <c r="O31" s="1"/>
      <c r="P31" s="1"/>
      <c r="Q31" s="1"/>
      <c r="R31" s="98">
        <v>1</v>
      </c>
      <c r="S31" s="1"/>
      <c r="T31" s="1"/>
      <c r="U31" s="1"/>
      <c r="V31" s="98">
        <v>3</v>
      </c>
      <c r="W31" s="1"/>
      <c r="X31" s="1"/>
      <c r="Y31" s="1"/>
      <c r="Z31" s="98">
        <v>3</v>
      </c>
      <c r="AA31" s="1"/>
      <c r="AB31" s="1"/>
      <c r="AC31" s="1"/>
      <c r="AD31" s="98">
        <v>1</v>
      </c>
      <c r="AE31" s="1">
        <v>7</v>
      </c>
      <c r="AF31" s="1">
        <v>10</v>
      </c>
      <c r="AG31" s="1"/>
      <c r="AH31" s="1"/>
      <c r="AI31" s="98">
        <v>2</v>
      </c>
      <c r="AJ31" s="1"/>
      <c r="AK31" s="1"/>
      <c r="AL31" s="1"/>
      <c r="AM31" s="61"/>
      <c r="AN31" s="55" t="s">
        <v>138</v>
      </c>
    </row>
    <row r="32" spans="1:40" x14ac:dyDescent="0.15">
      <c r="A32" s="7">
        <f t="shared" si="0"/>
        <v>15</v>
      </c>
      <c r="B32" s="98">
        <v>2</v>
      </c>
      <c r="C32" s="1"/>
      <c r="D32" s="1"/>
      <c r="E32" s="1"/>
      <c r="F32" s="98">
        <v>3</v>
      </c>
      <c r="G32" s="1"/>
      <c r="H32" s="1"/>
      <c r="I32" s="1"/>
      <c r="J32" s="98">
        <v>2</v>
      </c>
      <c r="K32" s="1"/>
      <c r="L32" s="1"/>
      <c r="M32" s="1"/>
      <c r="N32" s="98">
        <v>2</v>
      </c>
      <c r="O32" s="1"/>
      <c r="P32" s="1"/>
      <c r="Q32" s="1"/>
      <c r="R32" s="98">
        <v>3</v>
      </c>
      <c r="S32" s="1"/>
      <c r="T32" s="1"/>
      <c r="U32" s="1"/>
      <c r="V32" s="98"/>
      <c r="W32" s="1"/>
      <c r="X32" s="1"/>
      <c r="Y32" s="1"/>
      <c r="Z32" s="98">
        <v>3</v>
      </c>
      <c r="AA32" s="1"/>
      <c r="AB32" s="1"/>
      <c r="AC32" s="1"/>
      <c r="AD32" s="98">
        <v>4</v>
      </c>
      <c r="AE32" s="1">
        <v>8</v>
      </c>
      <c r="AF32" s="1"/>
      <c r="AG32" s="1"/>
      <c r="AH32" s="1"/>
      <c r="AI32" s="98">
        <v>2</v>
      </c>
      <c r="AJ32" s="1"/>
      <c r="AK32" s="1"/>
      <c r="AL32" s="1"/>
      <c r="AM32" s="61"/>
      <c r="AN32" s="55" t="s">
        <v>139</v>
      </c>
    </row>
    <row r="33" spans="1:40" x14ac:dyDescent="0.15">
      <c r="A33" s="7">
        <f t="shared" si="0"/>
        <v>16</v>
      </c>
      <c r="B33" s="98">
        <v>4</v>
      </c>
      <c r="C33" s="1"/>
      <c r="D33" s="1"/>
      <c r="E33" s="1"/>
      <c r="F33" s="98">
        <v>3</v>
      </c>
      <c r="G33" s="1"/>
      <c r="H33" s="1"/>
      <c r="I33" s="1"/>
      <c r="J33" s="98">
        <v>5</v>
      </c>
      <c r="K33" s="1"/>
      <c r="L33" s="1"/>
      <c r="M33" s="1"/>
      <c r="N33" s="98">
        <v>2</v>
      </c>
      <c r="O33" s="1"/>
      <c r="P33" s="1"/>
      <c r="Q33" s="1"/>
      <c r="R33" s="98">
        <v>2</v>
      </c>
      <c r="S33" s="1"/>
      <c r="T33" s="1"/>
      <c r="U33" s="1"/>
      <c r="V33" s="98">
        <v>1</v>
      </c>
      <c r="W33" s="1"/>
      <c r="X33" s="1"/>
      <c r="Y33" s="1"/>
      <c r="Z33" s="98">
        <v>1</v>
      </c>
      <c r="AA33" s="1"/>
      <c r="AB33" s="1"/>
      <c r="AC33" s="1"/>
      <c r="AD33" s="98">
        <v>2</v>
      </c>
      <c r="AE33" s="1">
        <v>5</v>
      </c>
      <c r="AF33" s="1"/>
      <c r="AG33" s="1"/>
      <c r="AH33" s="1"/>
      <c r="AI33" s="98">
        <v>1</v>
      </c>
      <c r="AJ33" s="1"/>
      <c r="AK33" s="1"/>
      <c r="AL33" s="1"/>
      <c r="AM33" s="61"/>
      <c r="AN33" s="55" t="s">
        <v>140</v>
      </c>
    </row>
    <row r="34" spans="1:40" x14ac:dyDescent="0.15">
      <c r="A34" s="7">
        <f t="shared" si="0"/>
        <v>17</v>
      </c>
      <c r="B34" s="98">
        <v>7</v>
      </c>
      <c r="C34" s="1"/>
      <c r="D34" s="1"/>
      <c r="E34" s="1"/>
      <c r="F34" s="98">
        <v>4</v>
      </c>
      <c r="G34" s="1"/>
      <c r="H34" s="1"/>
      <c r="I34" s="1"/>
      <c r="J34" s="98">
        <v>3</v>
      </c>
      <c r="K34" s="1"/>
      <c r="L34" s="1"/>
      <c r="M34" s="1"/>
      <c r="N34" s="98">
        <v>3</v>
      </c>
      <c r="O34" s="1"/>
      <c r="P34" s="1"/>
      <c r="Q34" s="1"/>
      <c r="R34" s="98">
        <v>2</v>
      </c>
      <c r="S34" s="1"/>
      <c r="T34" s="1"/>
      <c r="U34" s="1"/>
      <c r="V34" s="98">
        <v>4</v>
      </c>
      <c r="W34" s="1">
        <v>5</v>
      </c>
      <c r="X34" s="1"/>
      <c r="Y34" s="1"/>
      <c r="Z34" s="98">
        <v>1</v>
      </c>
      <c r="AA34" s="1"/>
      <c r="AB34" s="1"/>
      <c r="AC34" s="1"/>
      <c r="AD34" s="98">
        <v>5</v>
      </c>
      <c r="AE34" s="1"/>
      <c r="AF34" s="1"/>
      <c r="AG34" s="1"/>
      <c r="AH34" s="1"/>
      <c r="AI34" s="98">
        <v>3</v>
      </c>
      <c r="AJ34" s="1"/>
      <c r="AK34" s="1"/>
      <c r="AL34" s="1"/>
      <c r="AM34" s="61"/>
      <c r="AN34" s="55" t="s">
        <v>141</v>
      </c>
    </row>
    <row r="35" spans="1:40" x14ac:dyDescent="0.15">
      <c r="A35" s="7">
        <f t="shared" si="0"/>
        <v>18</v>
      </c>
      <c r="B35" s="98">
        <v>1</v>
      </c>
      <c r="C35" s="1"/>
      <c r="D35" s="1"/>
      <c r="E35" s="1"/>
      <c r="F35" s="98">
        <v>7</v>
      </c>
      <c r="G35" s="1"/>
      <c r="H35" s="1"/>
      <c r="I35" s="1"/>
      <c r="J35" s="98">
        <v>2</v>
      </c>
      <c r="K35" s="1"/>
      <c r="L35" s="1"/>
      <c r="M35" s="1"/>
      <c r="N35" s="98">
        <v>2</v>
      </c>
      <c r="O35" s="1"/>
      <c r="P35" s="1"/>
      <c r="Q35" s="1"/>
      <c r="R35" s="98">
        <v>1</v>
      </c>
      <c r="S35" s="1"/>
      <c r="T35" s="1"/>
      <c r="U35" s="1"/>
      <c r="V35" s="98">
        <v>3</v>
      </c>
      <c r="W35" s="1"/>
      <c r="X35" s="1"/>
      <c r="Y35" s="1"/>
      <c r="Z35" s="98">
        <v>1</v>
      </c>
      <c r="AA35" s="1"/>
      <c r="AB35" s="1"/>
      <c r="AC35" s="1"/>
      <c r="AD35" s="98">
        <v>1</v>
      </c>
      <c r="AE35" s="1">
        <v>3</v>
      </c>
      <c r="AF35" s="1">
        <v>8</v>
      </c>
      <c r="AG35" s="1"/>
      <c r="AH35" s="1"/>
      <c r="AI35" s="98">
        <v>3</v>
      </c>
      <c r="AJ35" s="1"/>
      <c r="AK35" s="1"/>
      <c r="AL35" s="1"/>
      <c r="AM35" s="61"/>
      <c r="AN35" s="55" t="s">
        <v>142</v>
      </c>
    </row>
    <row r="36" spans="1:40" x14ac:dyDescent="0.15">
      <c r="A36" s="7">
        <f t="shared" si="0"/>
        <v>19</v>
      </c>
      <c r="B36" s="98">
        <v>1</v>
      </c>
      <c r="C36" s="1"/>
      <c r="D36" s="1"/>
      <c r="E36" s="1"/>
      <c r="F36" s="98">
        <v>5</v>
      </c>
      <c r="G36" s="1"/>
      <c r="H36" s="1"/>
      <c r="I36" s="1"/>
      <c r="J36" s="98"/>
      <c r="K36" s="1"/>
      <c r="L36" s="1"/>
      <c r="M36" s="1"/>
      <c r="N36" s="98">
        <v>2</v>
      </c>
      <c r="O36" s="1"/>
      <c r="P36" s="1"/>
      <c r="Q36" s="1"/>
      <c r="R36" s="98">
        <v>2</v>
      </c>
      <c r="S36" s="1"/>
      <c r="T36" s="1"/>
      <c r="U36" s="1"/>
      <c r="V36" s="98">
        <v>3</v>
      </c>
      <c r="W36" s="1"/>
      <c r="X36" s="1"/>
      <c r="Y36" s="1"/>
      <c r="Z36" s="98">
        <v>2</v>
      </c>
      <c r="AA36" s="1"/>
      <c r="AB36" s="1"/>
      <c r="AC36" s="1"/>
      <c r="AD36" s="98">
        <v>1</v>
      </c>
      <c r="AE36" s="1">
        <v>3</v>
      </c>
      <c r="AF36" s="1">
        <v>5</v>
      </c>
      <c r="AG36" s="1"/>
      <c r="AH36" s="1"/>
      <c r="AI36" s="98">
        <v>3</v>
      </c>
      <c r="AJ36" s="1"/>
      <c r="AK36" s="1"/>
      <c r="AL36" s="1"/>
      <c r="AM36" s="61"/>
      <c r="AN36" s="55" t="s">
        <v>143</v>
      </c>
    </row>
    <row r="37" spans="1:40" x14ac:dyDescent="0.15">
      <c r="A37" s="7">
        <f t="shared" si="0"/>
        <v>20</v>
      </c>
      <c r="B37" s="98">
        <v>7</v>
      </c>
      <c r="C37" s="1"/>
      <c r="D37" s="1"/>
      <c r="E37" s="1"/>
      <c r="F37" s="98">
        <v>7</v>
      </c>
      <c r="G37" s="1"/>
      <c r="H37" s="1"/>
      <c r="I37" s="1"/>
      <c r="J37" s="98">
        <v>2</v>
      </c>
      <c r="K37" s="1"/>
      <c r="L37" s="1"/>
      <c r="M37" s="1"/>
      <c r="N37" s="98">
        <v>2</v>
      </c>
      <c r="O37" s="1"/>
      <c r="P37" s="1"/>
      <c r="Q37" s="1"/>
      <c r="R37" s="98">
        <v>2</v>
      </c>
      <c r="S37" s="1"/>
      <c r="T37" s="1"/>
      <c r="U37" s="1"/>
      <c r="V37" s="98">
        <v>1</v>
      </c>
      <c r="W37" s="1"/>
      <c r="X37" s="1"/>
      <c r="Y37" s="1"/>
      <c r="Z37" s="98">
        <v>5</v>
      </c>
      <c r="AA37" s="1"/>
      <c r="AB37" s="1"/>
      <c r="AC37" s="1"/>
      <c r="AD37" s="98">
        <v>4</v>
      </c>
      <c r="AE37" s="1">
        <v>8</v>
      </c>
      <c r="AF37" s="1"/>
      <c r="AG37" s="1"/>
      <c r="AH37" s="1"/>
      <c r="AI37" s="98">
        <v>2</v>
      </c>
      <c r="AJ37" s="1"/>
      <c r="AK37" s="1"/>
      <c r="AL37" s="1"/>
      <c r="AM37" s="61" t="s">
        <v>144</v>
      </c>
      <c r="AN37" s="55" t="s">
        <v>145</v>
      </c>
    </row>
    <row r="38" spans="1:40" x14ac:dyDescent="0.15">
      <c r="A38" s="7">
        <f t="shared" si="0"/>
        <v>21</v>
      </c>
      <c r="B38" s="98">
        <v>2</v>
      </c>
      <c r="C38" s="1"/>
      <c r="D38" s="1"/>
      <c r="E38" s="1"/>
      <c r="F38" s="98">
        <v>3</v>
      </c>
      <c r="G38" s="1"/>
      <c r="H38" s="1"/>
      <c r="I38" s="1"/>
      <c r="J38" s="98">
        <v>3</v>
      </c>
      <c r="K38" s="1"/>
      <c r="L38" s="1"/>
      <c r="M38" s="1"/>
      <c r="N38" s="98">
        <v>3</v>
      </c>
      <c r="O38" s="1"/>
      <c r="P38" s="1"/>
      <c r="Q38" s="1"/>
      <c r="R38" s="98">
        <v>3</v>
      </c>
      <c r="S38" s="1"/>
      <c r="T38" s="1"/>
      <c r="U38" s="1"/>
      <c r="V38" s="98"/>
      <c r="W38" s="1"/>
      <c r="X38" s="1"/>
      <c r="Y38" s="1"/>
      <c r="Z38" s="98">
        <v>3</v>
      </c>
      <c r="AA38" s="1"/>
      <c r="AB38" s="1"/>
      <c r="AC38" s="1"/>
      <c r="AD38" s="98">
        <v>1</v>
      </c>
      <c r="AE38" s="1">
        <v>9</v>
      </c>
      <c r="AF38" s="1"/>
      <c r="AG38" s="1"/>
      <c r="AH38" s="1"/>
      <c r="AI38" s="98">
        <v>2</v>
      </c>
      <c r="AJ38" s="1"/>
      <c r="AK38" s="1"/>
      <c r="AL38" s="1"/>
      <c r="AM38" s="61"/>
      <c r="AN38" s="55" t="s">
        <v>146</v>
      </c>
    </row>
    <row r="39" spans="1:40" x14ac:dyDescent="0.15">
      <c r="A39" s="7">
        <f t="shared" si="0"/>
        <v>22</v>
      </c>
      <c r="B39" s="98">
        <v>1</v>
      </c>
      <c r="C39" s="1"/>
      <c r="D39" s="1"/>
      <c r="E39" s="1"/>
      <c r="F39" s="98">
        <v>6</v>
      </c>
      <c r="G39" s="1"/>
      <c r="H39" s="1"/>
      <c r="I39" s="1"/>
      <c r="J39" s="98">
        <v>2</v>
      </c>
      <c r="K39" s="1"/>
      <c r="L39" s="1"/>
      <c r="M39" s="1"/>
      <c r="N39" s="98">
        <v>2</v>
      </c>
      <c r="O39" s="1"/>
      <c r="P39" s="1"/>
      <c r="Q39" s="1"/>
      <c r="R39" s="98">
        <v>2</v>
      </c>
      <c r="S39" s="1"/>
      <c r="T39" s="1"/>
      <c r="U39" s="1"/>
      <c r="V39" s="98">
        <v>3</v>
      </c>
      <c r="W39" s="1"/>
      <c r="X39" s="1"/>
      <c r="Y39" s="1"/>
      <c r="Z39" s="98">
        <v>1</v>
      </c>
      <c r="AA39" s="1"/>
      <c r="AB39" s="1"/>
      <c r="AC39" s="1"/>
      <c r="AD39" s="98">
        <v>1</v>
      </c>
      <c r="AE39" s="1">
        <v>4</v>
      </c>
      <c r="AF39" s="1">
        <v>10</v>
      </c>
      <c r="AG39" s="1"/>
      <c r="AH39" s="1"/>
      <c r="AI39" s="98">
        <v>1</v>
      </c>
      <c r="AJ39" s="1"/>
      <c r="AK39" s="1"/>
      <c r="AL39" s="1"/>
      <c r="AM39" s="61"/>
      <c r="AN39" s="55" t="s">
        <v>147</v>
      </c>
    </row>
    <row r="40" spans="1:40" x14ac:dyDescent="0.15">
      <c r="A40" s="7">
        <f t="shared" si="0"/>
        <v>23</v>
      </c>
      <c r="B40" s="98">
        <v>5</v>
      </c>
      <c r="C40" s="1"/>
      <c r="D40" s="1"/>
      <c r="E40" s="1"/>
      <c r="F40" s="98">
        <v>6</v>
      </c>
      <c r="G40" s="1"/>
      <c r="H40" s="1"/>
      <c r="I40" s="1"/>
      <c r="J40" s="98">
        <v>3</v>
      </c>
      <c r="K40" s="1"/>
      <c r="L40" s="1"/>
      <c r="M40" s="1"/>
      <c r="N40" s="98">
        <v>2</v>
      </c>
      <c r="O40" s="1"/>
      <c r="P40" s="1"/>
      <c r="Q40" s="1"/>
      <c r="R40" s="98">
        <v>1</v>
      </c>
      <c r="S40" s="1"/>
      <c r="T40" s="1"/>
      <c r="U40" s="1"/>
      <c r="V40" s="98">
        <v>4</v>
      </c>
      <c r="W40" s="1"/>
      <c r="X40" s="1"/>
      <c r="Y40" s="1"/>
      <c r="Z40" s="98">
        <v>1</v>
      </c>
      <c r="AA40" s="1">
        <v>2</v>
      </c>
      <c r="AB40" s="1"/>
      <c r="AC40" s="1"/>
      <c r="AD40" s="98">
        <v>1</v>
      </c>
      <c r="AE40" s="1">
        <v>3</v>
      </c>
      <c r="AF40" s="1">
        <v>5</v>
      </c>
      <c r="AG40" s="1"/>
      <c r="AH40" s="1"/>
      <c r="AI40" s="98">
        <v>2</v>
      </c>
      <c r="AJ40" s="1"/>
      <c r="AK40" s="1"/>
      <c r="AL40" s="1"/>
      <c r="AM40" s="61"/>
      <c r="AN40" s="55" t="s">
        <v>148</v>
      </c>
    </row>
    <row r="41" spans="1:40" x14ac:dyDescent="0.15">
      <c r="A41" s="7">
        <f t="shared" si="0"/>
        <v>24</v>
      </c>
      <c r="B41" s="98">
        <v>4</v>
      </c>
      <c r="C41" s="1"/>
      <c r="D41" s="1"/>
      <c r="E41" s="1"/>
      <c r="F41" s="98">
        <v>2</v>
      </c>
      <c r="G41" s="1"/>
      <c r="H41" s="1"/>
      <c r="I41" s="1"/>
      <c r="J41" s="98">
        <v>4</v>
      </c>
      <c r="K41" s="1"/>
      <c r="L41" s="1"/>
      <c r="M41" s="1"/>
      <c r="N41" s="98">
        <v>4</v>
      </c>
      <c r="O41" s="1"/>
      <c r="P41" s="1"/>
      <c r="Q41" s="1"/>
      <c r="R41" s="98">
        <v>3</v>
      </c>
      <c r="S41" s="1"/>
      <c r="T41" s="1"/>
      <c r="U41" s="1"/>
      <c r="V41" s="98"/>
      <c r="W41" s="1"/>
      <c r="X41" s="1"/>
      <c r="Y41" s="1"/>
      <c r="Z41" s="98">
        <v>3</v>
      </c>
      <c r="AA41" s="1"/>
      <c r="AB41" s="1"/>
      <c r="AC41" s="1"/>
      <c r="AD41" s="98">
        <v>2</v>
      </c>
      <c r="AE41" s="1">
        <v>3</v>
      </c>
      <c r="AF41" s="1">
        <v>5</v>
      </c>
      <c r="AG41" s="1"/>
      <c r="AH41" s="1"/>
      <c r="AI41" s="98">
        <v>2</v>
      </c>
      <c r="AJ41" s="1"/>
      <c r="AK41" s="1"/>
      <c r="AL41" s="1"/>
      <c r="AM41" s="61"/>
      <c r="AN41" s="55" t="s">
        <v>149</v>
      </c>
    </row>
    <row r="42" spans="1:40" x14ac:dyDescent="0.15">
      <c r="A42" s="7">
        <f t="shared" si="0"/>
        <v>25</v>
      </c>
      <c r="B42" s="98">
        <v>1</v>
      </c>
      <c r="C42" s="1"/>
      <c r="D42" s="1"/>
      <c r="E42" s="1"/>
      <c r="F42" s="98">
        <v>7</v>
      </c>
      <c r="G42" s="1"/>
      <c r="H42" s="1"/>
      <c r="I42" s="1"/>
      <c r="J42" s="98">
        <v>4</v>
      </c>
      <c r="K42" s="1"/>
      <c r="L42" s="1"/>
      <c r="M42" s="1"/>
      <c r="N42" s="98">
        <v>4</v>
      </c>
      <c r="O42" s="1"/>
      <c r="P42" s="1"/>
      <c r="Q42" s="1"/>
      <c r="R42" s="98">
        <v>3</v>
      </c>
      <c r="S42" s="1"/>
      <c r="T42" s="1"/>
      <c r="U42" s="1"/>
      <c r="V42" s="98"/>
      <c r="W42" s="1"/>
      <c r="X42" s="1"/>
      <c r="Y42" s="1"/>
      <c r="Z42" s="98">
        <v>1</v>
      </c>
      <c r="AA42" s="1"/>
      <c r="AB42" s="1"/>
      <c r="AC42" s="1"/>
      <c r="AD42" s="98">
        <v>4</v>
      </c>
      <c r="AE42" s="1">
        <v>5</v>
      </c>
      <c r="AF42" s="1">
        <v>7</v>
      </c>
      <c r="AG42" s="1"/>
      <c r="AH42" s="1"/>
      <c r="AI42" s="98">
        <v>2</v>
      </c>
      <c r="AJ42" s="1"/>
      <c r="AK42" s="1"/>
      <c r="AL42" s="1"/>
      <c r="AM42" s="61" t="s">
        <v>150</v>
      </c>
      <c r="AN42" s="55" t="s">
        <v>151</v>
      </c>
    </row>
    <row r="43" spans="1:40" x14ac:dyDescent="0.15">
      <c r="A43" s="7">
        <f t="shared" si="0"/>
        <v>26</v>
      </c>
      <c r="B43" s="98">
        <v>1</v>
      </c>
      <c r="C43" s="1"/>
      <c r="D43" s="1"/>
      <c r="E43" s="1"/>
      <c r="F43" s="98">
        <v>7</v>
      </c>
      <c r="G43" s="1"/>
      <c r="H43" s="1"/>
      <c r="I43" s="1"/>
      <c r="J43" s="98">
        <v>1</v>
      </c>
      <c r="K43" s="1"/>
      <c r="L43" s="1"/>
      <c r="M43" s="1"/>
      <c r="N43" s="98">
        <v>1</v>
      </c>
      <c r="O43" s="1"/>
      <c r="P43" s="1"/>
      <c r="Q43" s="1"/>
      <c r="R43" s="98">
        <v>1</v>
      </c>
      <c r="S43" s="1"/>
      <c r="T43" s="1"/>
      <c r="U43" s="1"/>
      <c r="V43" s="98">
        <v>3</v>
      </c>
      <c r="W43" s="1">
        <v>4</v>
      </c>
      <c r="X43" s="1"/>
      <c r="Y43" s="1"/>
      <c r="Z43" s="98">
        <v>1</v>
      </c>
      <c r="AA43" s="1">
        <v>2</v>
      </c>
      <c r="AB43" s="1"/>
      <c r="AC43" s="1"/>
      <c r="AD43" s="98">
        <v>5</v>
      </c>
      <c r="AE43" s="1">
        <v>7</v>
      </c>
      <c r="AF43" s="1"/>
      <c r="AG43" s="1"/>
      <c r="AH43" s="1"/>
      <c r="AI43" s="98">
        <v>3</v>
      </c>
      <c r="AJ43" s="1"/>
      <c r="AK43" s="1"/>
      <c r="AL43" s="1"/>
      <c r="AM43" s="61"/>
      <c r="AN43" s="55" t="s">
        <v>152</v>
      </c>
    </row>
    <row r="44" spans="1:40" x14ac:dyDescent="0.15">
      <c r="A44" s="7">
        <f t="shared" si="0"/>
        <v>27</v>
      </c>
      <c r="B44" s="98">
        <v>1</v>
      </c>
      <c r="C44" s="1"/>
      <c r="D44" s="1"/>
      <c r="E44" s="1"/>
      <c r="F44" s="98">
        <v>7</v>
      </c>
      <c r="G44" s="1"/>
      <c r="H44" s="1"/>
      <c r="I44" s="1"/>
      <c r="J44" s="98">
        <v>3</v>
      </c>
      <c r="K44" s="1"/>
      <c r="L44" s="1"/>
      <c r="M44" s="1"/>
      <c r="N44" s="98">
        <v>3</v>
      </c>
      <c r="O44" s="1"/>
      <c r="P44" s="1"/>
      <c r="Q44" s="1"/>
      <c r="R44" s="98">
        <v>2</v>
      </c>
      <c r="S44" s="1"/>
      <c r="T44" s="1"/>
      <c r="U44" s="1"/>
      <c r="V44" s="98">
        <v>4</v>
      </c>
      <c r="W44" s="1"/>
      <c r="X44" s="1"/>
      <c r="Y44" s="1"/>
      <c r="Z44" s="98">
        <v>3</v>
      </c>
      <c r="AA44" s="1"/>
      <c r="AB44" s="1"/>
      <c r="AC44" s="1"/>
      <c r="AD44" s="98">
        <v>2</v>
      </c>
      <c r="AE44" s="1">
        <v>4</v>
      </c>
      <c r="AF44" s="1">
        <v>5</v>
      </c>
      <c r="AG44" s="1"/>
      <c r="AH44" s="1"/>
      <c r="AI44" s="98">
        <v>2</v>
      </c>
      <c r="AJ44" s="1"/>
      <c r="AK44" s="1"/>
      <c r="AL44" s="1"/>
      <c r="AM44" s="61"/>
      <c r="AN44" s="55"/>
    </row>
    <row r="45" spans="1:40" x14ac:dyDescent="0.15">
      <c r="A45" s="7">
        <f t="shared" si="0"/>
        <v>28</v>
      </c>
      <c r="B45" s="98">
        <v>7</v>
      </c>
      <c r="C45" s="1"/>
      <c r="D45" s="1"/>
      <c r="E45" s="1"/>
      <c r="F45" s="98">
        <v>2</v>
      </c>
      <c r="G45" s="1"/>
      <c r="H45" s="1"/>
      <c r="I45" s="1"/>
      <c r="J45" s="98">
        <v>3</v>
      </c>
      <c r="K45" s="1"/>
      <c r="L45" s="1"/>
      <c r="M45" s="1"/>
      <c r="N45" s="98">
        <v>3</v>
      </c>
      <c r="O45" s="1"/>
      <c r="P45" s="1"/>
      <c r="Q45" s="1"/>
      <c r="R45" s="98">
        <v>3</v>
      </c>
      <c r="S45" s="1"/>
      <c r="T45" s="1"/>
      <c r="U45" s="1"/>
      <c r="V45" s="98"/>
      <c r="W45" s="1"/>
      <c r="X45" s="1"/>
      <c r="Y45" s="1"/>
      <c r="Z45" s="98">
        <v>3</v>
      </c>
      <c r="AA45" s="1"/>
      <c r="AB45" s="1"/>
      <c r="AC45" s="1"/>
      <c r="AD45" s="98">
        <v>8</v>
      </c>
      <c r="AE45" s="1"/>
      <c r="AF45" s="1"/>
      <c r="AG45" s="1"/>
      <c r="AH45" s="1"/>
      <c r="AI45" s="98">
        <v>2</v>
      </c>
      <c r="AJ45" s="1"/>
      <c r="AK45" s="1"/>
      <c r="AL45" s="1"/>
      <c r="AM45" s="61"/>
      <c r="AN45" s="55" t="s">
        <v>153</v>
      </c>
    </row>
    <row r="46" spans="1:40" x14ac:dyDescent="0.15">
      <c r="A46" s="7">
        <f t="shared" si="0"/>
        <v>29</v>
      </c>
      <c r="B46" s="98">
        <v>1</v>
      </c>
      <c r="C46" s="1"/>
      <c r="D46" s="1"/>
      <c r="E46" s="1"/>
      <c r="F46" s="98">
        <v>6</v>
      </c>
      <c r="G46" s="1"/>
      <c r="H46" s="1"/>
      <c r="I46" s="1"/>
      <c r="J46" s="98">
        <v>4</v>
      </c>
      <c r="K46" s="1"/>
      <c r="L46" s="1"/>
      <c r="M46" s="1"/>
      <c r="N46" s="98">
        <v>4</v>
      </c>
      <c r="O46" s="1"/>
      <c r="P46" s="1"/>
      <c r="Q46" s="1"/>
      <c r="R46" s="98">
        <v>1</v>
      </c>
      <c r="S46" s="1"/>
      <c r="T46" s="1"/>
      <c r="U46" s="1"/>
      <c r="V46" s="98">
        <v>4</v>
      </c>
      <c r="W46" s="1"/>
      <c r="X46" s="1"/>
      <c r="Y46" s="1"/>
      <c r="Z46" s="98">
        <v>1</v>
      </c>
      <c r="AA46" s="1"/>
      <c r="AB46" s="1"/>
      <c r="AC46" s="1"/>
      <c r="AD46" s="98">
        <v>1</v>
      </c>
      <c r="AE46" s="1">
        <v>3</v>
      </c>
      <c r="AF46" s="1">
        <v>8</v>
      </c>
      <c r="AG46" s="1"/>
      <c r="AH46" s="1"/>
      <c r="AI46" s="98">
        <v>2</v>
      </c>
      <c r="AJ46" s="1"/>
      <c r="AK46" s="1"/>
      <c r="AL46" s="1"/>
      <c r="AM46" s="61"/>
      <c r="AN46" s="55" t="s">
        <v>154</v>
      </c>
    </row>
    <row r="47" spans="1:40" x14ac:dyDescent="0.15">
      <c r="A47" s="7">
        <f t="shared" si="0"/>
        <v>30</v>
      </c>
      <c r="B47" s="98">
        <v>1</v>
      </c>
      <c r="C47" s="1"/>
      <c r="D47" s="1"/>
      <c r="E47" s="1"/>
      <c r="F47" s="98">
        <v>3</v>
      </c>
      <c r="G47" s="1"/>
      <c r="H47" s="1"/>
      <c r="I47" s="1"/>
      <c r="J47" s="98">
        <v>2</v>
      </c>
      <c r="K47" s="1"/>
      <c r="L47" s="1"/>
      <c r="M47" s="1"/>
      <c r="N47" s="98">
        <v>2</v>
      </c>
      <c r="O47" s="1"/>
      <c r="P47" s="1"/>
      <c r="Q47" s="1"/>
      <c r="R47" s="98">
        <v>1</v>
      </c>
      <c r="S47" s="1"/>
      <c r="T47" s="1"/>
      <c r="U47" s="1"/>
      <c r="V47" s="98">
        <v>2</v>
      </c>
      <c r="W47" s="1">
        <v>3</v>
      </c>
      <c r="X47" s="1"/>
      <c r="Y47" s="1"/>
      <c r="Z47" s="98">
        <v>1</v>
      </c>
      <c r="AA47" s="1">
        <v>2</v>
      </c>
      <c r="AB47" s="1"/>
      <c r="AC47" s="1"/>
      <c r="AD47" s="98">
        <v>3</v>
      </c>
      <c r="AE47" s="1"/>
      <c r="AF47" s="1"/>
      <c r="AG47" s="1"/>
      <c r="AH47" s="1"/>
      <c r="AI47" s="98">
        <v>2</v>
      </c>
      <c r="AJ47" s="1"/>
      <c r="AK47" s="1"/>
      <c r="AL47" s="1"/>
      <c r="AM47" s="61"/>
      <c r="AN47" s="55" t="s">
        <v>155</v>
      </c>
    </row>
    <row r="48" spans="1:40" x14ac:dyDescent="0.15">
      <c r="A48" s="7">
        <f t="shared" si="0"/>
        <v>31</v>
      </c>
      <c r="B48" s="98">
        <v>2</v>
      </c>
      <c r="C48" s="1"/>
      <c r="D48" s="1"/>
      <c r="E48" s="1"/>
      <c r="F48" s="98">
        <v>7</v>
      </c>
      <c r="G48" s="1"/>
      <c r="H48" s="1"/>
      <c r="I48" s="1"/>
      <c r="J48" s="98">
        <v>3</v>
      </c>
      <c r="K48" s="1"/>
      <c r="L48" s="1"/>
      <c r="M48" s="1"/>
      <c r="N48" s="98">
        <v>2</v>
      </c>
      <c r="O48" s="1"/>
      <c r="P48" s="1"/>
      <c r="Q48" s="1"/>
      <c r="R48" s="98">
        <v>1</v>
      </c>
      <c r="S48" s="1"/>
      <c r="T48" s="1"/>
      <c r="U48" s="1"/>
      <c r="V48" s="98">
        <v>2</v>
      </c>
      <c r="W48" s="1">
        <v>4</v>
      </c>
      <c r="X48" s="1">
        <v>5</v>
      </c>
      <c r="Y48" s="1"/>
      <c r="Z48" s="98">
        <v>1</v>
      </c>
      <c r="AA48" s="1"/>
      <c r="AB48" s="1"/>
      <c r="AC48" s="1"/>
      <c r="AD48" s="98">
        <v>1</v>
      </c>
      <c r="AE48" s="1">
        <v>5</v>
      </c>
      <c r="AF48" s="1"/>
      <c r="AG48" s="1"/>
      <c r="AH48" s="1"/>
      <c r="AI48" s="98">
        <v>2</v>
      </c>
      <c r="AJ48" s="1"/>
      <c r="AK48" s="1"/>
      <c r="AL48" s="1"/>
      <c r="AM48" s="61" t="s">
        <v>156</v>
      </c>
      <c r="AN48" s="55" t="s">
        <v>157</v>
      </c>
    </row>
    <row r="49" spans="1:40" x14ac:dyDescent="0.15">
      <c r="A49" s="7">
        <f t="shared" si="0"/>
        <v>32</v>
      </c>
      <c r="B49" s="98">
        <v>4</v>
      </c>
      <c r="C49" s="1"/>
      <c r="D49" s="1"/>
      <c r="E49" s="1"/>
      <c r="F49" s="98">
        <v>7</v>
      </c>
      <c r="G49" s="1"/>
      <c r="H49" s="1"/>
      <c r="I49" s="1"/>
      <c r="J49" s="98">
        <v>3</v>
      </c>
      <c r="K49" s="1"/>
      <c r="L49" s="1"/>
      <c r="M49" s="1"/>
      <c r="N49" s="98">
        <v>3</v>
      </c>
      <c r="O49" s="1"/>
      <c r="P49" s="1"/>
      <c r="Q49" s="1"/>
      <c r="R49" s="98">
        <v>2</v>
      </c>
      <c r="S49" s="1"/>
      <c r="T49" s="1"/>
      <c r="U49" s="1"/>
      <c r="V49" s="98">
        <v>1</v>
      </c>
      <c r="W49" s="1">
        <v>2</v>
      </c>
      <c r="X49" s="1"/>
      <c r="Y49" s="1"/>
      <c r="Z49" s="98">
        <v>3</v>
      </c>
      <c r="AA49" s="1"/>
      <c r="AB49" s="1"/>
      <c r="AC49" s="1"/>
      <c r="AD49" s="98">
        <v>3</v>
      </c>
      <c r="AE49" s="1">
        <v>5</v>
      </c>
      <c r="AF49" s="1"/>
      <c r="AG49" s="1"/>
      <c r="AH49" s="1"/>
      <c r="AI49" s="98">
        <v>2</v>
      </c>
      <c r="AJ49" s="1"/>
      <c r="AK49" s="1"/>
      <c r="AL49" s="1"/>
      <c r="AM49" s="61"/>
      <c r="AN49" s="55" t="s">
        <v>158</v>
      </c>
    </row>
    <row r="50" spans="1:40" x14ac:dyDescent="0.15">
      <c r="A50" s="7">
        <f t="shared" si="0"/>
        <v>33</v>
      </c>
      <c r="B50" s="98">
        <v>1</v>
      </c>
      <c r="C50" s="1"/>
      <c r="D50" s="1"/>
      <c r="E50" s="1"/>
      <c r="F50" s="98">
        <v>4</v>
      </c>
      <c r="G50" s="1"/>
      <c r="H50" s="1"/>
      <c r="I50" s="1"/>
      <c r="J50" s="98">
        <v>3</v>
      </c>
      <c r="K50" s="1"/>
      <c r="L50" s="1"/>
      <c r="M50" s="1"/>
      <c r="N50" s="98">
        <v>4</v>
      </c>
      <c r="O50" s="1"/>
      <c r="P50" s="1"/>
      <c r="Q50" s="1"/>
      <c r="R50" s="98">
        <v>2</v>
      </c>
      <c r="S50" s="1"/>
      <c r="T50" s="1"/>
      <c r="U50" s="1"/>
      <c r="V50" s="98">
        <v>5</v>
      </c>
      <c r="W50" s="1"/>
      <c r="X50" s="1"/>
      <c r="Y50" s="1"/>
      <c r="Z50" s="98">
        <v>2</v>
      </c>
      <c r="AA50" s="1"/>
      <c r="AB50" s="1"/>
      <c r="AC50" s="1"/>
      <c r="AD50" s="98">
        <v>3</v>
      </c>
      <c r="AE50" s="1">
        <v>5</v>
      </c>
      <c r="AF50" s="1"/>
      <c r="AG50" s="1"/>
      <c r="AH50" s="1"/>
      <c r="AI50" s="98">
        <v>3</v>
      </c>
      <c r="AJ50" s="1"/>
      <c r="AK50" s="1"/>
      <c r="AL50" s="1"/>
      <c r="AM50" s="61"/>
      <c r="AN50" s="55" t="s">
        <v>159</v>
      </c>
    </row>
    <row r="51" spans="1:40" x14ac:dyDescent="0.15">
      <c r="A51" s="7">
        <f t="shared" si="0"/>
        <v>34</v>
      </c>
      <c r="B51" s="98">
        <v>7</v>
      </c>
      <c r="C51" s="1"/>
      <c r="D51" s="1"/>
      <c r="E51" s="1"/>
      <c r="F51" s="98">
        <v>4</v>
      </c>
      <c r="G51" s="1"/>
      <c r="H51" s="1"/>
      <c r="I51" s="1"/>
      <c r="J51" s="98">
        <v>3</v>
      </c>
      <c r="K51" s="1"/>
      <c r="L51" s="1"/>
      <c r="M51" s="1"/>
      <c r="N51" s="98">
        <v>3</v>
      </c>
      <c r="O51" s="1"/>
      <c r="P51" s="1"/>
      <c r="Q51" s="1"/>
      <c r="R51" s="98">
        <v>3</v>
      </c>
      <c r="S51" s="1"/>
      <c r="T51" s="1"/>
      <c r="U51" s="1"/>
      <c r="V51" s="98"/>
      <c r="W51" s="1"/>
      <c r="X51" s="1"/>
      <c r="Y51" s="1"/>
      <c r="Z51" s="98">
        <v>1</v>
      </c>
      <c r="AA51" s="1"/>
      <c r="AB51" s="1"/>
      <c r="AC51" s="1"/>
      <c r="AD51" s="98">
        <v>2</v>
      </c>
      <c r="AE51" s="1">
        <v>5</v>
      </c>
      <c r="AF51" s="1">
        <v>8</v>
      </c>
      <c r="AG51" s="1"/>
      <c r="AH51" s="1"/>
      <c r="AI51" s="98">
        <v>2</v>
      </c>
      <c r="AJ51" s="1"/>
      <c r="AK51" s="1"/>
      <c r="AL51" s="1"/>
      <c r="AM51" s="61"/>
      <c r="AN51" s="55" t="s">
        <v>160</v>
      </c>
    </row>
    <row r="52" spans="1:40" x14ac:dyDescent="0.15">
      <c r="A52" s="7">
        <f t="shared" si="0"/>
        <v>35</v>
      </c>
      <c r="B52" s="98">
        <v>2</v>
      </c>
      <c r="C52" s="1"/>
      <c r="D52" s="1"/>
      <c r="E52" s="1"/>
      <c r="F52" s="98">
        <v>2</v>
      </c>
      <c r="G52" s="1"/>
      <c r="H52" s="1"/>
      <c r="I52" s="1"/>
      <c r="J52" s="98">
        <v>4</v>
      </c>
      <c r="K52" s="1"/>
      <c r="L52" s="1"/>
      <c r="M52" s="1"/>
      <c r="N52" s="98">
        <v>4</v>
      </c>
      <c r="O52" s="1"/>
      <c r="P52" s="1"/>
      <c r="Q52" s="1"/>
      <c r="R52" s="98">
        <v>2</v>
      </c>
      <c r="S52" s="1"/>
      <c r="T52" s="1"/>
      <c r="U52" s="1"/>
      <c r="V52" s="98">
        <v>5</v>
      </c>
      <c r="W52" s="1"/>
      <c r="X52" s="1"/>
      <c r="Y52" s="1"/>
      <c r="Z52" s="98">
        <v>3</v>
      </c>
      <c r="AA52" s="1"/>
      <c r="AB52" s="1"/>
      <c r="AC52" s="1"/>
      <c r="AD52" s="98">
        <v>1</v>
      </c>
      <c r="AE52" s="1">
        <v>2</v>
      </c>
      <c r="AF52" s="1">
        <v>3</v>
      </c>
      <c r="AG52" s="1"/>
      <c r="AH52" s="1"/>
      <c r="AI52" s="98">
        <v>2</v>
      </c>
      <c r="AJ52" s="1"/>
      <c r="AK52" s="1"/>
      <c r="AL52" s="1"/>
      <c r="AM52" s="61"/>
      <c r="AN52" s="55" t="s">
        <v>161</v>
      </c>
    </row>
    <row r="53" spans="1:40" x14ac:dyDescent="0.15">
      <c r="A53" s="7">
        <f t="shared" si="0"/>
        <v>36</v>
      </c>
      <c r="B53" s="98">
        <v>2</v>
      </c>
      <c r="C53" s="1"/>
      <c r="D53" s="1"/>
      <c r="E53" s="1"/>
      <c r="F53" s="98">
        <v>4</v>
      </c>
      <c r="G53" s="1"/>
      <c r="H53" s="1"/>
      <c r="I53" s="1"/>
      <c r="J53" s="98">
        <v>4</v>
      </c>
      <c r="K53" s="1"/>
      <c r="L53" s="1"/>
      <c r="M53" s="1"/>
      <c r="N53" s="98">
        <v>3</v>
      </c>
      <c r="O53" s="1"/>
      <c r="P53" s="1"/>
      <c r="Q53" s="1"/>
      <c r="R53" s="98">
        <v>1</v>
      </c>
      <c r="S53" s="1"/>
      <c r="T53" s="1"/>
      <c r="U53" s="1"/>
      <c r="V53" s="98">
        <v>3</v>
      </c>
      <c r="W53" s="1"/>
      <c r="X53" s="1"/>
      <c r="Y53" s="1"/>
      <c r="Z53" s="98">
        <v>1</v>
      </c>
      <c r="AA53" s="1">
        <v>2</v>
      </c>
      <c r="AB53" s="1"/>
      <c r="AC53" s="1"/>
      <c r="AD53" s="98">
        <v>1</v>
      </c>
      <c r="AE53" s="1">
        <v>3</v>
      </c>
      <c r="AF53" s="1">
        <v>9</v>
      </c>
      <c r="AG53" s="1"/>
      <c r="AH53" s="1"/>
      <c r="AI53" s="98">
        <v>3</v>
      </c>
      <c r="AJ53" s="1"/>
      <c r="AK53" s="1"/>
      <c r="AL53" s="1"/>
      <c r="AM53" s="61"/>
      <c r="AN53" s="55" t="s">
        <v>162</v>
      </c>
    </row>
    <row r="54" spans="1:40" x14ac:dyDescent="0.15">
      <c r="A54" s="7">
        <f t="shared" si="0"/>
        <v>37</v>
      </c>
      <c r="B54" s="98">
        <v>1</v>
      </c>
      <c r="C54" s="1"/>
      <c r="D54" s="1"/>
      <c r="E54" s="1"/>
      <c r="F54" s="98">
        <v>7</v>
      </c>
      <c r="G54" s="1"/>
      <c r="H54" s="1"/>
      <c r="I54" s="1"/>
      <c r="J54" s="98">
        <v>3</v>
      </c>
      <c r="K54" s="1"/>
      <c r="L54" s="1"/>
      <c r="M54" s="1"/>
      <c r="N54" s="98">
        <v>4</v>
      </c>
      <c r="O54" s="1"/>
      <c r="P54" s="1"/>
      <c r="Q54" s="1"/>
      <c r="R54" s="98">
        <v>1</v>
      </c>
      <c r="S54" s="1"/>
      <c r="T54" s="1"/>
      <c r="U54" s="1"/>
      <c r="V54" s="98">
        <v>3</v>
      </c>
      <c r="W54" s="1"/>
      <c r="X54" s="1"/>
      <c r="Y54" s="1"/>
      <c r="Z54" s="98">
        <v>1</v>
      </c>
      <c r="AA54" s="1"/>
      <c r="AB54" s="1"/>
      <c r="AC54" s="1"/>
      <c r="AD54" s="98">
        <v>3</v>
      </c>
      <c r="AE54" s="1">
        <v>9</v>
      </c>
      <c r="AF54" s="1"/>
      <c r="AG54" s="1"/>
      <c r="AH54" s="1"/>
      <c r="AI54" s="98">
        <v>3</v>
      </c>
      <c r="AJ54" s="1"/>
      <c r="AK54" s="1"/>
      <c r="AL54" s="1"/>
      <c r="AM54" s="61"/>
      <c r="AN54" s="55" t="s">
        <v>163</v>
      </c>
    </row>
    <row r="55" spans="1:40" x14ac:dyDescent="0.15">
      <c r="A55" s="7">
        <f t="shared" si="0"/>
        <v>38</v>
      </c>
      <c r="B55" s="98">
        <v>1</v>
      </c>
      <c r="C55" s="1"/>
      <c r="D55" s="1"/>
      <c r="E55" s="1"/>
      <c r="F55" s="98">
        <v>5</v>
      </c>
      <c r="G55" s="1"/>
      <c r="H55" s="1"/>
      <c r="I55" s="1"/>
      <c r="J55" s="98">
        <v>2</v>
      </c>
      <c r="K55" s="1"/>
      <c r="L55" s="1"/>
      <c r="M55" s="1"/>
      <c r="N55" s="98">
        <v>3</v>
      </c>
      <c r="O55" s="1"/>
      <c r="P55" s="1"/>
      <c r="Q55" s="1"/>
      <c r="R55" s="98">
        <v>1</v>
      </c>
      <c r="S55" s="1"/>
      <c r="T55" s="1"/>
      <c r="U55" s="1"/>
      <c r="V55" s="98">
        <v>2</v>
      </c>
      <c r="W55" s="1">
        <v>3</v>
      </c>
      <c r="X55" s="1"/>
      <c r="Y55" s="1"/>
      <c r="Z55" s="98">
        <v>1</v>
      </c>
      <c r="AA55" s="1"/>
      <c r="AB55" s="1"/>
      <c r="AC55" s="1"/>
      <c r="AD55" s="98">
        <v>3</v>
      </c>
      <c r="AE55" s="1">
        <v>5</v>
      </c>
      <c r="AF55" s="1">
        <v>9</v>
      </c>
      <c r="AG55" s="1"/>
      <c r="AH55" s="1"/>
      <c r="AI55" s="98">
        <v>3</v>
      </c>
      <c r="AJ55" s="1"/>
      <c r="AK55" s="1"/>
      <c r="AL55" s="1"/>
      <c r="AM55" s="61"/>
      <c r="AN55" s="55" t="s">
        <v>164</v>
      </c>
    </row>
    <row r="56" spans="1:40" x14ac:dyDescent="0.15">
      <c r="A56" s="7">
        <f t="shared" si="0"/>
        <v>39</v>
      </c>
      <c r="B56" s="98">
        <v>7</v>
      </c>
      <c r="C56" s="1"/>
      <c r="D56" s="1"/>
      <c r="E56" s="1"/>
      <c r="F56" s="98">
        <v>5</v>
      </c>
      <c r="G56" s="1"/>
      <c r="H56" s="1"/>
      <c r="I56" s="1"/>
      <c r="J56" s="98">
        <v>3</v>
      </c>
      <c r="K56" s="1"/>
      <c r="L56" s="1"/>
      <c r="M56" s="1"/>
      <c r="N56" s="98">
        <v>2</v>
      </c>
      <c r="O56" s="1"/>
      <c r="P56" s="1"/>
      <c r="Q56" s="1"/>
      <c r="R56" s="98">
        <v>2</v>
      </c>
      <c r="S56" s="1"/>
      <c r="T56" s="1"/>
      <c r="U56" s="1"/>
      <c r="V56" s="98">
        <v>1</v>
      </c>
      <c r="W56" s="1">
        <v>2</v>
      </c>
      <c r="X56" s="1"/>
      <c r="Y56" s="1"/>
      <c r="Z56" s="98">
        <v>1</v>
      </c>
      <c r="AA56" s="1"/>
      <c r="AB56" s="1"/>
      <c r="AC56" s="1"/>
      <c r="AD56" s="98">
        <v>1</v>
      </c>
      <c r="AE56" s="1">
        <v>5</v>
      </c>
      <c r="AF56" s="1">
        <v>9</v>
      </c>
      <c r="AG56" s="1"/>
      <c r="AH56" s="1"/>
      <c r="AI56" s="98">
        <v>3</v>
      </c>
      <c r="AJ56" s="1"/>
      <c r="AK56" s="1"/>
      <c r="AL56" s="1"/>
      <c r="AM56" s="61"/>
      <c r="AN56" s="55" t="s">
        <v>165</v>
      </c>
    </row>
    <row r="57" spans="1:40" x14ac:dyDescent="0.15">
      <c r="A57" s="7">
        <f t="shared" si="0"/>
        <v>40</v>
      </c>
      <c r="B57" s="98">
        <v>7</v>
      </c>
      <c r="C57" s="1"/>
      <c r="D57" s="1"/>
      <c r="E57" s="1"/>
      <c r="F57" s="98">
        <v>3</v>
      </c>
      <c r="G57" s="1"/>
      <c r="H57" s="1"/>
      <c r="I57" s="1"/>
      <c r="J57" s="98">
        <v>3</v>
      </c>
      <c r="K57" s="1"/>
      <c r="L57" s="1"/>
      <c r="M57" s="1"/>
      <c r="N57" s="98">
        <v>3</v>
      </c>
      <c r="O57" s="1"/>
      <c r="P57" s="1"/>
      <c r="Q57" s="1"/>
      <c r="R57" s="98">
        <v>3</v>
      </c>
      <c r="S57" s="1"/>
      <c r="T57" s="1"/>
      <c r="U57" s="1"/>
      <c r="V57" s="98"/>
      <c r="W57" s="1"/>
      <c r="X57" s="1"/>
      <c r="Y57" s="1"/>
      <c r="Z57" s="98">
        <v>1</v>
      </c>
      <c r="AA57" s="1"/>
      <c r="AB57" s="1"/>
      <c r="AC57" s="1"/>
      <c r="AD57" s="98">
        <v>2</v>
      </c>
      <c r="AE57" s="1">
        <v>3</v>
      </c>
      <c r="AF57" s="1">
        <v>5</v>
      </c>
      <c r="AG57" s="1"/>
      <c r="AH57" s="1"/>
      <c r="AI57" s="98">
        <v>1</v>
      </c>
      <c r="AJ57" s="1"/>
      <c r="AK57" s="1"/>
      <c r="AL57" s="1"/>
      <c r="AM57" s="61"/>
      <c r="AN57" s="55" t="s">
        <v>166</v>
      </c>
    </row>
    <row r="58" spans="1:40" x14ac:dyDescent="0.15">
      <c r="A58" s="7">
        <f t="shared" si="0"/>
        <v>41</v>
      </c>
      <c r="B58" s="98">
        <v>6</v>
      </c>
      <c r="C58" s="1"/>
      <c r="D58" s="1"/>
      <c r="E58" s="1"/>
      <c r="F58" s="98">
        <v>4</v>
      </c>
      <c r="G58" s="1"/>
      <c r="H58" s="1"/>
      <c r="I58" s="1"/>
      <c r="J58" s="98">
        <v>3</v>
      </c>
      <c r="K58" s="1"/>
      <c r="L58" s="1"/>
      <c r="M58" s="1"/>
      <c r="N58" s="98">
        <v>2</v>
      </c>
      <c r="O58" s="1"/>
      <c r="P58" s="1"/>
      <c r="Q58" s="1"/>
      <c r="R58" s="98">
        <v>1</v>
      </c>
      <c r="S58" s="1"/>
      <c r="T58" s="1"/>
      <c r="U58" s="1"/>
      <c r="V58" s="98">
        <v>2</v>
      </c>
      <c r="W58" s="1">
        <v>3</v>
      </c>
      <c r="X58" s="1"/>
      <c r="Y58" s="1"/>
      <c r="Z58" s="98">
        <v>1</v>
      </c>
      <c r="AA58" s="1"/>
      <c r="AB58" s="1"/>
      <c r="AC58" s="1"/>
      <c r="AD58" s="98">
        <v>1</v>
      </c>
      <c r="AE58" s="1">
        <v>2</v>
      </c>
      <c r="AF58" s="1">
        <v>5</v>
      </c>
      <c r="AG58" s="1">
        <v>6</v>
      </c>
      <c r="AH58" s="1"/>
      <c r="AI58" s="98">
        <v>2</v>
      </c>
      <c r="AJ58" s="1"/>
      <c r="AK58" s="1"/>
      <c r="AL58" s="1"/>
      <c r="AM58" s="61"/>
      <c r="AN58" s="55" t="s">
        <v>167</v>
      </c>
    </row>
    <row r="59" spans="1:40" x14ac:dyDescent="0.15">
      <c r="A59" s="7">
        <f t="shared" si="0"/>
        <v>42</v>
      </c>
      <c r="B59" s="98">
        <v>2</v>
      </c>
      <c r="C59" s="1"/>
      <c r="D59" s="1"/>
      <c r="E59" s="1"/>
      <c r="F59" s="98">
        <v>3</v>
      </c>
      <c r="G59" s="1"/>
      <c r="H59" s="1"/>
      <c r="I59" s="1"/>
      <c r="J59" s="98">
        <v>4</v>
      </c>
      <c r="K59" s="1"/>
      <c r="L59" s="1"/>
      <c r="M59" s="1"/>
      <c r="N59" s="98">
        <v>4</v>
      </c>
      <c r="O59" s="1"/>
      <c r="P59" s="1"/>
      <c r="Q59" s="1"/>
      <c r="R59" s="98">
        <v>3</v>
      </c>
      <c r="S59" s="1"/>
      <c r="T59" s="1"/>
      <c r="U59" s="1"/>
      <c r="V59" s="98"/>
      <c r="W59" s="1"/>
      <c r="X59" s="1"/>
      <c r="Y59" s="1"/>
      <c r="Z59" s="98">
        <v>3</v>
      </c>
      <c r="AA59" s="1"/>
      <c r="AB59" s="1"/>
      <c r="AC59" s="1"/>
      <c r="AD59" s="98">
        <v>2</v>
      </c>
      <c r="AE59" s="1"/>
      <c r="AF59" s="1"/>
      <c r="AG59" s="1"/>
      <c r="AH59" s="1"/>
      <c r="AI59" s="98">
        <v>2</v>
      </c>
      <c r="AJ59" s="1"/>
      <c r="AK59" s="1"/>
      <c r="AL59" s="1"/>
      <c r="AM59" s="61"/>
      <c r="AN59" s="55" t="s">
        <v>168</v>
      </c>
    </row>
    <row r="60" spans="1:40" x14ac:dyDescent="0.15">
      <c r="A60" s="7">
        <f t="shared" si="0"/>
        <v>43</v>
      </c>
      <c r="B60" s="98">
        <v>1</v>
      </c>
      <c r="C60" s="1"/>
      <c r="D60" s="1"/>
      <c r="E60" s="1"/>
      <c r="F60" s="98">
        <v>5</v>
      </c>
      <c r="G60" s="1"/>
      <c r="H60" s="1"/>
      <c r="I60" s="1"/>
      <c r="J60" s="98">
        <v>1</v>
      </c>
      <c r="K60" s="1"/>
      <c r="L60" s="1"/>
      <c r="M60" s="1"/>
      <c r="N60" s="98">
        <v>1</v>
      </c>
      <c r="O60" s="1"/>
      <c r="P60" s="1"/>
      <c r="Q60" s="1"/>
      <c r="R60" s="98">
        <v>1</v>
      </c>
      <c r="S60" s="1"/>
      <c r="T60" s="1"/>
      <c r="U60" s="1"/>
      <c r="V60" s="98">
        <v>3</v>
      </c>
      <c r="W60" s="1"/>
      <c r="X60" s="1"/>
      <c r="Y60" s="1"/>
      <c r="Z60" s="98">
        <v>2</v>
      </c>
      <c r="AA60" s="1"/>
      <c r="AB60" s="1"/>
      <c r="AC60" s="1"/>
      <c r="AD60" s="98">
        <v>1</v>
      </c>
      <c r="AE60" s="1">
        <v>5</v>
      </c>
      <c r="AF60" s="1">
        <v>9</v>
      </c>
      <c r="AG60" s="1"/>
      <c r="AH60" s="1"/>
      <c r="AI60" s="98">
        <v>1</v>
      </c>
      <c r="AJ60" s="1"/>
      <c r="AK60" s="1"/>
      <c r="AL60" s="1"/>
      <c r="AM60" s="61"/>
      <c r="AN60" s="55" t="s">
        <v>169</v>
      </c>
    </row>
    <row r="61" spans="1:40" x14ac:dyDescent="0.15">
      <c r="A61" s="7">
        <f t="shared" si="0"/>
        <v>44</v>
      </c>
      <c r="B61" s="98">
        <v>1</v>
      </c>
      <c r="C61" s="1"/>
      <c r="D61" s="1"/>
      <c r="E61" s="1"/>
      <c r="F61" s="98">
        <v>1</v>
      </c>
      <c r="G61" s="1"/>
      <c r="H61" s="1"/>
      <c r="I61" s="1"/>
      <c r="J61" s="98">
        <v>3</v>
      </c>
      <c r="K61" s="1"/>
      <c r="L61" s="1"/>
      <c r="M61" s="1"/>
      <c r="N61" s="98">
        <v>3</v>
      </c>
      <c r="O61" s="1"/>
      <c r="P61" s="1"/>
      <c r="Q61" s="1"/>
      <c r="R61" s="98">
        <v>3</v>
      </c>
      <c r="S61" s="1"/>
      <c r="T61" s="1"/>
      <c r="U61" s="1"/>
      <c r="V61" s="98"/>
      <c r="W61" s="1"/>
      <c r="X61" s="1"/>
      <c r="Y61" s="1"/>
      <c r="Z61" s="98">
        <v>3</v>
      </c>
      <c r="AA61" s="1"/>
      <c r="AB61" s="1"/>
      <c r="AC61" s="1"/>
      <c r="AD61" s="98">
        <v>1</v>
      </c>
      <c r="AE61" s="1">
        <v>7</v>
      </c>
      <c r="AF61" s="1"/>
      <c r="AG61" s="1"/>
      <c r="AH61" s="1"/>
      <c r="AI61" s="98">
        <v>3</v>
      </c>
      <c r="AJ61" s="1"/>
      <c r="AK61" s="1"/>
      <c r="AL61" s="1"/>
      <c r="AM61" s="61"/>
      <c r="AN61" s="55" t="s">
        <v>170</v>
      </c>
    </row>
    <row r="62" spans="1:40" x14ac:dyDescent="0.15">
      <c r="A62" s="7">
        <f t="shared" si="0"/>
        <v>45</v>
      </c>
      <c r="B62" s="98">
        <v>1</v>
      </c>
      <c r="C62" s="1"/>
      <c r="D62" s="1"/>
      <c r="E62" s="1"/>
      <c r="F62" s="98">
        <v>6</v>
      </c>
      <c r="G62" s="1"/>
      <c r="H62" s="1"/>
      <c r="I62" s="1"/>
      <c r="J62" s="98">
        <v>3</v>
      </c>
      <c r="K62" s="1"/>
      <c r="L62" s="1"/>
      <c r="M62" s="1"/>
      <c r="N62" s="98">
        <v>3</v>
      </c>
      <c r="O62" s="1"/>
      <c r="P62" s="1"/>
      <c r="Q62" s="1"/>
      <c r="R62" s="98">
        <v>3</v>
      </c>
      <c r="S62" s="1"/>
      <c r="T62" s="1"/>
      <c r="U62" s="1"/>
      <c r="V62" s="98"/>
      <c r="W62" s="1"/>
      <c r="X62" s="1"/>
      <c r="Y62" s="1"/>
      <c r="Z62" s="98">
        <v>1</v>
      </c>
      <c r="AA62" s="1"/>
      <c r="AB62" s="1"/>
      <c r="AC62" s="1"/>
      <c r="AD62" s="98">
        <v>1</v>
      </c>
      <c r="AE62" s="1">
        <v>3</v>
      </c>
      <c r="AF62" s="1">
        <v>9</v>
      </c>
      <c r="AG62" s="1"/>
      <c r="AH62" s="1"/>
      <c r="AI62" s="98">
        <v>2</v>
      </c>
      <c r="AJ62" s="1"/>
      <c r="AK62" s="1"/>
      <c r="AL62" s="1"/>
      <c r="AM62" s="61"/>
      <c r="AN62" s="55" t="s">
        <v>130</v>
      </c>
    </row>
    <row r="63" spans="1:40" x14ac:dyDescent="0.15">
      <c r="A63" s="7">
        <f t="shared" si="0"/>
        <v>46</v>
      </c>
      <c r="B63" s="98">
        <v>1</v>
      </c>
      <c r="C63" s="1"/>
      <c r="D63" s="1"/>
      <c r="E63" s="1"/>
      <c r="F63" s="98">
        <v>7</v>
      </c>
      <c r="G63" s="1"/>
      <c r="H63" s="1"/>
      <c r="I63" s="1"/>
      <c r="J63" s="98">
        <v>3</v>
      </c>
      <c r="K63" s="1"/>
      <c r="L63" s="1"/>
      <c r="M63" s="1"/>
      <c r="N63" s="98">
        <v>2</v>
      </c>
      <c r="O63" s="1"/>
      <c r="P63" s="1"/>
      <c r="Q63" s="1"/>
      <c r="R63" s="98">
        <v>2</v>
      </c>
      <c r="S63" s="1"/>
      <c r="T63" s="1"/>
      <c r="U63" s="1"/>
      <c r="V63" s="98">
        <v>4</v>
      </c>
      <c r="W63" s="1"/>
      <c r="X63" s="1"/>
      <c r="Y63" s="1"/>
      <c r="Z63" s="98">
        <v>2</v>
      </c>
      <c r="AA63" s="1"/>
      <c r="AB63" s="1"/>
      <c r="AC63" s="1"/>
      <c r="AD63" s="98">
        <v>1</v>
      </c>
      <c r="AE63" s="1">
        <v>5</v>
      </c>
      <c r="AF63" s="1">
        <v>7</v>
      </c>
      <c r="AG63" s="1"/>
      <c r="AH63" s="1"/>
      <c r="AI63" s="98">
        <v>2</v>
      </c>
      <c r="AJ63" s="1"/>
      <c r="AK63" s="1"/>
      <c r="AL63" s="1"/>
      <c r="AM63" s="61"/>
      <c r="AN63" s="55" t="s">
        <v>171</v>
      </c>
    </row>
    <row r="64" spans="1:40" x14ac:dyDescent="0.15">
      <c r="A64" s="7">
        <f t="shared" si="0"/>
        <v>47</v>
      </c>
      <c r="B64" s="98">
        <v>4</v>
      </c>
      <c r="C64" s="1"/>
      <c r="D64" s="1"/>
      <c r="E64" s="1"/>
      <c r="F64" s="98">
        <v>6</v>
      </c>
      <c r="G64" s="1"/>
      <c r="H64" s="1"/>
      <c r="I64" s="1"/>
      <c r="J64" s="98">
        <v>2</v>
      </c>
      <c r="K64" s="1"/>
      <c r="L64" s="1"/>
      <c r="M64" s="1"/>
      <c r="N64" s="98">
        <v>2</v>
      </c>
      <c r="O64" s="1"/>
      <c r="P64" s="1"/>
      <c r="Q64" s="1"/>
      <c r="R64" s="98">
        <v>3</v>
      </c>
      <c r="S64" s="1"/>
      <c r="T64" s="1"/>
      <c r="U64" s="1"/>
      <c r="V64" s="98"/>
      <c r="W64" s="1"/>
      <c r="X64" s="1"/>
      <c r="Y64" s="1"/>
      <c r="Z64" s="98">
        <v>1</v>
      </c>
      <c r="AA64" s="1"/>
      <c r="AB64" s="1"/>
      <c r="AC64" s="1"/>
      <c r="AD64" s="98">
        <v>1</v>
      </c>
      <c r="AE64" s="1">
        <v>2</v>
      </c>
      <c r="AF64" s="1">
        <v>7</v>
      </c>
      <c r="AG64" s="1"/>
      <c r="AH64" s="1"/>
      <c r="AI64" s="98">
        <v>1</v>
      </c>
      <c r="AJ64" s="1"/>
      <c r="AK64" s="1"/>
      <c r="AL64" s="1"/>
      <c r="AM64" s="61"/>
      <c r="AN64" s="55" t="s">
        <v>172</v>
      </c>
    </row>
    <row r="65" spans="1:40" x14ac:dyDescent="0.15">
      <c r="A65" s="7">
        <f t="shared" si="0"/>
        <v>48</v>
      </c>
      <c r="B65" s="98">
        <v>2</v>
      </c>
      <c r="C65" s="1"/>
      <c r="D65" s="1"/>
      <c r="E65" s="1"/>
      <c r="F65" s="98">
        <v>5</v>
      </c>
      <c r="G65" s="1"/>
      <c r="H65" s="1"/>
      <c r="I65" s="1"/>
      <c r="J65" s="98">
        <v>3</v>
      </c>
      <c r="K65" s="1"/>
      <c r="L65" s="1"/>
      <c r="M65" s="1"/>
      <c r="N65" s="98">
        <v>3</v>
      </c>
      <c r="O65" s="1"/>
      <c r="P65" s="1"/>
      <c r="Q65" s="1"/>
      <c r="R65" s="98">
        <v>3</v>
      </c>
      <c r="S65" s="1"/>
      <c r="T65" s="1"/>
      <c r="U65" s="1"/>
      <c r="V65" s="98"/>
      <c r="W65" s="1"/>
      <c r="X65" s="1"/>
      <c r="Y65" s="1"/>
      <c r="Z65" s="98">
        <v>2</v>
      </c>
      <c r="AA65" s="1"/>
      <c r="AB65" s="1"/>
      <c r="AC65" s="1"/>
      <c r="AD65" s="98">
        <v>4</v>
      </c>
      <c r="AE65" s="1">
        <v>7</v>
      </c>
      <c r="AF65" s="1">
        <v>8</v>
      </c>
      <c r="AG65" s="1"/>
      <c r="AH65" s="1"/>
      <c r="AI65" s="98">
        <v>2</v>
      </c>
      <c r="AJ65" s="1"/>
      <c r="AK65" s="1"/>
      <c r="AL65" s="1"/>
      <c r="AM65" s="61"/>
      <c r="AN65" s="55" t="s">
        <v>173</v>
      </c>
    </row>
    <row r="66" spans="1:40" x14ac:dyDescent="0.15">
      <c r="A66" s="7">
        <f t="shared" si="0"/>
        <v>49</v>
      </c>
      <c r="B66" s="98">
        <v>1</v>
      </c>
      <c r="C66" s="1"/>
      <c r="D66" s="1"/>
      <c r="E66" s="1"/>
      <c r="F66" s="98">
        <v>7</v>
      </c>
      <c r="G66" s="1"/>
      <c r="H66" s="1"/>
      <c r="I66" s="1"/>
      <c r="J66" s="98">
        <v>3</v>
      </c>
      <c r="K66" s="1"/>
      <c r="L66" s="1"/>
      <c r="M66" s="1"/>
      <c r="N66" s="98">
        <v>3</v>
      </c>
      <c r="O66" s="1"/>
      <c r="P66" s="1"/>
      <c r="Q66" s="1"/>
      <c r="R66" s="98">
        <v>2</v>
      </c>
      <c r="S66" s="1"/>
      <c r="T66" s="1"/>
      <c r="U66" s="1"/>
      <c r="V66" s="98">
        <v>3</v>
      </c>
      <c r="W66" s="1">
        <v>4</v>
      </c>
      <c r="X66" s="1"/>
      <c r="Y66" s="1"/>
      <c r="Z66" s="98">
        <v>1</v>
      </c>
      <c r="AA66" s="1"/>
      <c r="AB66" s="1"/>
      <c r="AC66" s="1"/>
      <c r="AD66" s="98">
        <v>1</v>
      </c>
      <c r="AE66" s="1">
        <v>2</v>
      </c>
      <c r="AF66" s="1">
        <v>5</v>
      </c>
      <c r="AG66" s="1"/>
      <c r="AH66" s="1"/>
      <c r="AI66" s="98">
        <v>2</v>
      </c>
      <c r="AJ66" s="1"/>
      <c r="AK66" s="1"/>
      <c r="AL66" s="1"/>
      <c r="AM66" s="61"/>
      <c r="AN66" s="55" t="s">
        <v>174</v>
      </c>
    </row>
    <row r="67" spans="1:40" x14ac:dyDescent="0.15">
      <c r="A67" s="7">
        <f t="shared" si="0"/>
        <v>50</v>
      </c>
      <c r="B67" s="98">
        <v>7</v>
      </c>
      <c r="C67" s="1"/>
      <c r="D67" s="1"/>
      <c r="E67" s="1"/>
      <c r="F67" s="98">
        <v>5</v>
      </c>
      <c r="G67" s="1"/>
      <c r="H67" s="1"/>
      <c r="I67" s="1"/>
      <c r="J67" s="98">
        <v>3</v>
      </c>
      <c r="K67" s="1"/>
      <c r="L67" s="1"/>
      <c r="M67" s="1"/>
      <c r="N67" s="98">
        <v>3</v>
      </c>
      <c r="O67" s="1"/>
      <c r="P67" s="1"/>
      <c r="Q67" s="1"/>
      <c r="R67" s="98">
        <v>3</v>
      </c>
      <c r="S67" s="1"/>
      <c r="T67" s="1"/>
      <c r="U67" s="1"/>
      <c r="V67" s="98"/>
      <c r="W67" s="1"/>
      <c r="X67" s="1"/>
      <c r="Y67" s="1"/>
      <c r="Z67" s="98">
        <v>1</v>
      </c>
      <c r="AA67" s="1"/>
      <c r="AB67" s="1"/>
      <c r="AC67" s="1"/>
      <c r="AD67" s="98">
        <v>3</v>
      </c>
      <c r="AE67" s="1">
        <v>5</v>
      </c>
      <c r="AF67" s="1">
        <v>8</v>
      </c>
      <c r="AG67" s="1"/>
      <c r="AH67" s="1"/>
      <c r="AI67" s="98">
        <v>2</v>
      </c>
      <c r="AJ67" s="1"/>
      <c r="AK67" s="1"/>
      <c r="AL67" s="1"/>
      <c r="AM67" s="61"/>
      <c r="AN67" s="55" t="s">
        <v>130</v>
      </c>
    </row>
    <row r="68" spans="1:40" x14ac:dyDescent="0.15">
      <c r="A68" s="7">
        <f t="shared" si="0"/>
        <v>51</v>
      </c>
      <c r="B68" s="98">
        <v>2</v>
      </c>
      <c r="C68" s="1"/>
      <c r="D68" s="1"/>
      <c r="E68" s="1"/>
      <c r="F68" s="98">
        <v>5</v>
      </c>
      <c r="G68" s="1"/>
      <c r="H68" s="1"/>
      <c r="I68" s="1"/>
      <c r="J68" s="98">
        <v>3</v>
      </c>
      <c r="K68" s="1"/>
      <c r="L68" s="1"/>
      <c r="M68" s="1"/>
      <c r="N68" s="98">
        <v>4</v>
      </c>
      <c r="O68" s="1"/>
      <c r="P68" s="1"/>
      <c r="Q68" s="1"/>
      <c r="R68" s="98">
        <v>3</v>
      </c>
      <c r="S68" s="1"/>
      <c r="T68" s="1"/>
      <c r="U68" s="1"/>
      <c r="V68" s="98"/>
      <c r="W68" s="1"/>
      <c r="X68" s="1"/>
      <c r="Y68" s="1"/>
      <c r="Z68" s="98">
        <v>2</v>
      </c>
      <c r="AA68" s="1"/>
      <c r="AB68" s="1"/>
      <c r="AC68" s="1"/>
      <c r="AD68" s="98">
        <v>2</v>
      </c>
      <c r="AE68" s="1">
        <v>4</v>
      </c>
      <c r="AF68" s="1"/>
      <c r="AG68" s="1"/>
      <c r="AH68" s="1"/>
      <c r="AI68" s="98">
        <v>2</v>
      </c>
      <c r="AJ68" s="1"/>
      <c r="AK68" s="1"/>
      <c r="AL68" s="1"/>
      <c r="AM68" s="61"/>
      <c r="AN68" s="55" t="s">
        <v>175</v>
      </c>
    </row>
    <row r="69" spans="1:40" x14ac:dyDescent="0.15">
      <c r="A69" s="7">
        <f t="shared" si="0"/>
        <v>52</v>
      </c>
      <c r="B69" s="98">
        <v>7</v>
      </c>
      <c r="C69" s="1"/>
      <c r="D69" s="1"/>
      <c r="E69" s="1"/>
      <c r="F69" s="98">
        <v>3</v>
      </c>
      <c r="G69" s="1"/>
      <c r="H69" s="1"/>
      <c r="I69" s="1"/>
      <c r="J69" s="98">
        <v>3</v>
      </c>
      <c r="K69" s="1"/>
      <c r="L69" s="1"/>
      <c r="M69" s="1"/>
      <c r="N69" s="98">
        <v>4</v>
      </c>
      <c r="O69" s="1"/>
      <c r="P69" s="1"/>
      <c r="Q69" s="1"/>
      <c r="R69" s="98">
        <v>3</v>
      </c>
      <c r="S69" s="1"/>
      <c r="T69" s="1"/>
      <c r="U69" s="1"/>
      <c r="V69" s="98"/>
      <c r="W69" s="1"/>
      <c r="X69" s="1"/>
      <c r="Y69" s="1"/>
      <c r="Z69" s="98">
        <v>1</v>
      </c>
      <c r="AA69" s="1"/>
      <c r="AB69" s="1"/>
      <c r="AC69" s="1"/>
      <c r="AD69" s="98">
        <v>2</v>
      </c>
      <c r="AE69" s="1">
        <v>3</v>
      </c>
      <c r="AF69" s="1">
        <v>5</v>
      </c>
      <c r="AG69" s="1"/>
      <c r="AH69" s="1"/>
      <c r="AI69" s="98">
        <v>1</v>
      </c>
      <c r="AJ69" s="1"/>
      <c r="AK69" s="1"/>
      <c r="AL69" s="1"/>
      <c r="AM69" s="61"/>
      <c r="AN69" s="55" t="s">
        <v>176</v>
      </c>
    </row>
    <row r="70" spans="1:40" x14ac:dyDescent="0.15">
      <c r="A70" s="7">
        <f t="shared" si="0"/>
        <v>53</v>
      </c>
      <c r="B70" s="98">
        <v>1</v>
      </c>
      <c r="C70" s="1"/>
      <c r="D70" s="1"/>
      <c r="E70" s="1"/>
      <c r="F70" s="98">
        <v>7</v>
      </c>
      <c r="G70" s="1"/>
      <c r="H70" s="1"/>
      <c r="I70" s="1"/>
      <c r="J70" s="98">
        <v>4</v>
      </c>
      <c r="K70" s="1"/>
      <c r="L70" s="1"/>
      <c r="M70" s="1"/>
      <c r="N70" s="98">
        <v>4</v>
      </c>
      <c r="O70" s="1"/>
      <c r="P70" s="1"/>
      <c r="Q70" s="1"/>
      <c r="R70" s="98">
        <v>3</v>
      </c>
      <c r="S70" s="1"/>
      <c r="T70" s="1"/>
      <c r="U70" s="1"/>
      <c r="V70" s="98"/>
      <c r="W70" s="1"/>
      <c r="X70" s="1"/>
      <c r="Y70" s="1"/>
      <c r="Z70" s="98">
        <v>3</v>
      </c>
      <c r="AA70" s="1"/>
      <c r="AB70" s="1"/>
      <c r="AC70" s="1"/>
      <c r="AD70" s="98">
        <v>2</v>
      </c>
      <c r="AE70" s="1">
        <v>3</v>
      </c>
      <c r="AF70" s="1"/>
      <c r="AG70" s="1"/>
      <c r="AH70" s="1"/>
      <c r="AI70" s="98">
        <v>2</v>
      </c>
      <c r="AJ70" s="1"/>
      <c r="AK70" s="1"/>
      <c r="AL70" s="1"/>
      <c r="AM70" s="61"/>
      <c r="AN70" s="64" t="s">
        <v>177</v>
      </c>
    </row>
    <row r="71" spans="1:40" x14ac:dyDescent="0.15">
      <c r="A71" s="7">
        <f t="shared" si="0"/>
        <v>54</v>
      </c>
      <c r="B71" s="98">
        <v>7</v>
      </c>
      <c r="C71" s="1"/>
      <c r="D71" s="1"/>
      <c r="E71" s="1"/>
      <c r="F71" s="98">
        <v>7</v>
      </c>
      <c r="G71" s="1"/>
      <c r="H71" s="1"/>
      <c r="I71" s="1"/>
      <c r="J71" s="98">
        <v>4</v>
      </c>
      <c r="K71" s="1"/>
      <c r="L71" s="1"/>
      <c r="M71" s="1"/>
      <c r="N71" s="98">
        <v>4</v>
      </c>
      <c r="O71" s="1"/>
      <c r="P71" s="1"/>
      <c r="Q71" s="1"/>
      <c r="R71" s="98">
        <v>3</v>
      </c>
      <c r="S71" s="1"/>
      <c r="T71" s="1"/>
      <c r="U71" s="1"/>
      <c r="V71" s="98"/>
      <c r="W71" s="1"/>
      <c r="X71" s="1"/>
      <c r="Y71" s="1"/>
      <c r="Z71" s="98">
        <v>3</v>
      </c>
      <c r="AA71" s="1"/>
      <c r="AB71" s="1"/>
      <c r="AC71" s="1"/>
      <c r="AD71" s="98">
        <v>2</v>
      </c>
      <c r="AE71" s="1">
        <v>4</v>
      </c>
      <c r="AF71" s="1"/>
      <c r="AG71" s="1"/>
      <c r="AH71" s="1"/>
      <c r="AI71" s="98">
        <v>2</v>
      </c>
      <c r="AJ71" s="1"/>
      <c r="AK71" s="1"/>
      <c r="AL71" s="1"/>
      <c r="AM71" s="61"/>
      <c r="AN71" s="64" t="s">
        <v>178</v>
      </c>
    </row>
    <row r="72" spans="1:40" x14ac:dyDescent="0.15">
      <c r="A72" s="7">
        <f t="shared" si="0"/>
        <v>55</v>
      </c>
      <c r="B72" s="98">
        <v>1</v>
      </c>
      <c r="C72" s="1"/>
      <c r="D72" s="1"/>
      <c r="E72" s="1"/>
      <c r="F72" s="98">
        <v>4</v>
      </c>
      <c r="G72" s="1"/>
      <c r="H72" s="1"/>
      <c r="I72" s="1"/>
      <c r="J72" s="98">
        <v>4</v>
      </c>
      <c r="K72" s="1"/>
      <c r="L72" s="1"/>
      <c r="M72" s="1"/>
      <c r="N72" s="98">
        <v>4</v>
      </c>
      <c r="O72" s="1"/>
      <c r="P72" s="1"/>
      <c r="Q72" s="1"/>
      <c r="R72" s="98">
        <v>2</v>
      </c>
      <c r="S72" s="1"/>
      <c r="T72" s="1"/>
      <c r="U72" s="1"/>
      <c r="V72" s="98">
        <v>4</v>
      </c>
      <c r="W72" s="1"/>
      <c r="X72" s="1"/>
      <c r="Y72" s="1"/>
      <c r="Z72" s="98">
        <v>1</v>
      </c>
      <c r="AA72" s="1"/>
      <c r="AB72" s="1"/>
      <c r="AC72" s="1"/>
      <c r="AD72" s="98">
        <v>2</v>
      </c>
      <c r="AE72" s="1">
        <v>3</v>
      </c>
      <c r="AF72" s="1">
        <v>4</v>
      </c>
      <c r="AG72" s="1"/>
      <c r="AH72" s="1"/>
      <c r="AI72" s="98">
        <v>2</v>
      </c>
      <c r="AJ72" s="1"/>
      <c r="AK72" s="1"/>
      <c r="AL72" s="1"/>
      <c r="AM72" s="61"/>
      <c r="AN72" s="55" t="s">
        <v>179</v>
      </c>
    </row>
    <row r="73" spans="1:40" x14ac:dyDescent="0.15">
      <c r="A73" s="7">
        <f t="shared" si="0"/>
        <v>56</v>
      </c>
      <c r="B73" s="99">
        <v>1</v>
      </c>
      <c r="C73" s="67"/>
      <c r="D73" s="67"/>
      <c r="E73" s="67"/>
      <c r="F73" s="99">
        <v>3</v>
      </c>
      <c r="G73" s="67"/>
      <c r="H73" s="67"/>
      <c r="I73" s="67"/>
      <c r="J73" s="99">
        <v>3</v>
      </c>
      <c r="K73" s="67"/>
      <c r="L73" s="67"/>
      <c r="M73" s="67"/>
      <c r="N73" s="99">
        <v>2</v>
      </c>
      <c r="O73" s="67"/>
      <c r="P73" s="67"/>
      <c r="Q73" s="67"/>
      <c r="R73" s="99">
        <v>3</v>
      </c>
      <c r="S73" s="67"/>
      <c r="T73" s="67"/>
      <c r="U73" s="67"/>
      <c r="V73" s="99"/>
      <c r="W73" s="67"/>
      <c r="X73" s="67"/>
      <c r="Y73" s="67"/>
      <c r="Z73" s="99">
        <v>3</v>
      </c>
      <c r="AA73" s="67"/>
      <c r="AB73" s="67"/>
      <c r="AC73" s="67"/>
      <c r="AD73" s="99">
        <v>2</v>
      </c>
      <c r="AE73" s="67">
        <v>3</v>
      </c>
      <c r="AF73" s="67">
        <v>4</v>
      </c>
      <c r="AG73" s="67"/>
      <c r="AH73" s="67"/>
      <c r="AI73" s="99">
        <v>1</v>
      </c>
      <c r="AJ73" s="67"/>
      <c r="AK73" s="67"/>
      <c r="AL73" s="67"/>
      <c r="AM73" s="68"/>
      <c r="AN73" s="69" t="s">
        <v>180</v>
      </c>
    </row>
    <row r="74" spans="1:40" s="1" customFormat="1" x14ac:dyDescent="0.15">
      <c r="A74" s="7">
        <f t="shared" si="0"/>
        <v>57</v>
      </c>
      <c r="B74" s="98">
        <v>2</v>
      </c>
      <c r="F74" s="98">
        <v>6</v>
      </c>
      <c r="J74" s="98">
        <v>3</v>
      </c>
      <c r="N74" s="98">
        <v>3</v>
      </c>
      <c r="R74" s="98">
        <v>3</v>
      </c>
      <c r="V74" s="98"/>
      <c r="Z74" s="98">
        <v>1</v>
      </c>
      <c r="AD74" s="98">
        <v>4</v>
      </c>
      <c r="AH74" s="1" t="s">
        <v>118</v>
      </c>
      <c r="AI74" s="98">
        <v>2</v>
      </c>
      <c r="AM74" s="61"/>
      <c r="AN74" s="55" t="s">
        <v>181</v>
      </c>
    </row>
    <row r="75" spans="1:40" s="1" customFormat="1" x14ac:dyDescent="0.15">
      <c r="A75" s="7">
        <f t="shared" si="0"/>
        <v>58</v>
      </c>
      <c r="B75" s="98">
        <v>1</v>
      </c>
      <c r="F75" s="98">
        <v>7</v>
      </c>
      <c r="J75" s="98">
        <v>4</v>
      </c>
      <c r="N75" s="98">
        <v>4</v>
      </c>
      <c r="R75" s="98">
        <v>3</v>
      </c>
      <c r="V75" s="98"/>
      <c r="Z75" s="98">
        <v>3</v>
      </c>
      <c r="AD75" s="98">
        <v>2</v>
      </c>
      <c r="AE75" s="1">
        <v>7</v>
      </c>
      <c r="AI75" s="98">
        <v>2</v>
      </c>
      <c r="AM75" s="61"/>
      <c r="AN75" s="55" t="s">
        <v>182</v>
      </c>
    </row>
    <row r="76" spans="1:40" s="1" customFormat="1" x14ac:dyDescent="0.15">
      <c r="A76" s="7">
        <f t="shared" si="0"/>
        <v>59</v>
      </c>
      <c r="B76" s="98">
        <v>1</v>
      </c>
      <c r="F76" s="98">
        <v>6</v>
      </c>
      <c r="J76" s="98">
        <v>4</v>
      </c>
      <c r="N76" s="98">
        <v>4</v>
      </c>
      <c r="R76" s="98">
        <v>1</v>
      </c>
      <c r="V76" s="98">
        <v>3</v>
      </c>
      <c r="Z76" s="98">
        <v>3</v>
      </c>
      <c r="AD76" s="98">
        <v>1</v>
      </c>
      <c r="AE76" s="1">
        <v>2</v>
      </c>
      <c r="AF76" s="1">
        <v>7</v>
      </c>
      <c r="AI76" s="98">
        <v>1</v>
      </c>
      <c r="AM76" s="61"/>
      <c r="AN76" s="55" t="s">
        <v>183</v>
      </c>
    </row>
    <row r="77" spans="1:40" s="1" customFormat="1" x14ac:dyDescent="0.15">
      <c r="A77" s="7">
        <f t="shared" si="0"/>
        <v>60</v>
      </c>
      <c r="B77" s="98">
        <v>4</v>
      </c>
      <c r="F77" s="98">
        <v>3</v>
      </c>
      <c r="J77" s="98">
        <v>3</v>
      </c>
      <c r="N77" s="98">
        <v>3</v>
      </c>
      <c r="R77" s="98">
        <v>2</v>
      </c>
      <c r="V77" s="98">
        <v>2</v>
      </c>
      <c r="Z77" s="98">
        <v>3</v>
      </c>
      <c r="AD77" s="98">
        <v>1</v>
      </c>
      <c r="AE77" s="1">
        <v>2</v>
      </c>
      <c r="AF77" s="1">
        <v>11</v>
      </c>
      <c r="AI77" s="98">
        <v>2</v>
      </c>
      <c r="AM77" s="61"/>
      <c r="AN77" s="55" t="s">
        <v>184</v>
      </c>
    </row>
    <row r="78" spans="1:40" s="1" customFormat="1" x14ac:dyDescent="0.15">
      <c r="A78" s="7">
        <f t="shared" si="0"/>
        <v>61</v>
      </c>
      <c r="B78" s="98">
        <v>7</v>
      </c>
      <c r="F78" s="98">
        <v>7</v>
      </c>
      <c r="J78" s="98">
        <v>3</v>
      </c>
      <c r="N78" s="98">
        <v>2</v>
      </c>
      <c r="R78" s="98">
        <v>3</v>
      </c>
      <c r="V78" s="98"/>
      <c r="Z78" s="98">
        <v>3</v>
      </c>
      <c r="AA78" s="1">
        <v>4</v>
      </c>
      <c r="AD78" s="98">
        <v>1</v>
      </c>
      <c r="AE78" s="1">
        <v>3</v>
      </c>
      <c r="AF78" s="1">
        <v>4</v>
      </c>
      <c r="AI78" s="98">
        <v>1</v>
      </c>
      <c r="AM78" s="61"/>
      <c r="AN78" s="55" t="s">
        <v>185</v>
      </c>
    </row>
    <row r="79" spans="1:40" s="1" customFormat="1" x14ac:dyDescent="0.15">
      <c r="A79" s="7">
        <f t="shared" si="0"/>
        <v>62</v>
      </c>
      <c r="B79" s="98">
        <v>2</v>
      </c>
      <c r="F79" s="98">
        <v>4</v>
      </c>
      <c r="J79" s="98">
        <v>5</v>
      </c>
      <c r="N79" s="98">
        <v>5</v>
      </c>
      <c r="R79" s="98">
        <v>3</v>
      </c>
      <c r="V79" s="98"/>
      <c r="Z79" s="98">
        <v>3</v>
      </c>
      <c r="AD79" s="98">
        <v>2</v>
      </c>
      <c r="AE79" s="1">
        <v>3</v>
      </c>
      <c r="AF79" s="1">
        <v>5</v>
      </c>
      <c r="AI79" s="98">
        <v>1</v>
      </c>
      <c r="AM79" s="61"/>
      <c r="AN79" s="55" t="s">
        <v>186</v>
      </c>
    </row>
    <row r="80" spans="1:40" s="1" customFormat="1" x14ac:dyDescent="0.15">
      <c r="A80" s="66">
        <f t="shared" ref="A80:A85" si="1">A79+1</f>
        <v>63</v>
      </c>
      <c r="B80" s="98">
        <v>1</v>
      </c>
      <c r="F80" s="98">
        <v>4</v>
      </c>
      <c r="J80" s="98">
        <v>4</v>
      </c>
      <c r="N80" s="98">
        <v>4</v>
      </c>
      <c r="R80" s="98">
        <v>3</v>
      </c>
      <c r="V80" s="98"/>
      <c r="Z80" s="98">
        <v>3</v>
      </c>
      <c r="AD80" s="98">
        <v>2</v>
      </c>
      <c r="AE80" s="1">
        <v>3</v>
      </c>
      <c r="AI80" s="98">
        <v>2</v>
      </c>
      <c r="AM80" s="61"/>
      <c r="AN80" s="55" t="s">
        <v>187</v>
      </c>
    </row>
    <row r="81" spans="1:40" s="1" customFormat="1" x14ac:dyDescent="0.15">
      <c r="A81" s="66">
        <f t="shared" si="1"/>
        <v>64</v>
      </c>
      <c r="B81" s="98">
        <v>1</v>
      </c>
      <c r="F81" s="98">
        <v>4</v>
      </c>
      <c r="J81" s="98">
        <v>4</v>
      </c>
      <c r="N81" s="98">
        <v>4</v>
      </c>
      <c r="R81" s="98">
        <v>2</v>
      </c>
      <c r="V81" s="98">
        <v>2</v>
      </c>
      <c r="Z81" s="98">
        <v>3</v>
      </c>
      <c r="AD81" s="98">
        <v>1</v>
      </c>
      <c r="AE81" s="1">
        <v>3</v>
      </c>
      <c r="AF81" s="1">
        <v>4</v>
      </c>
      <c r="AI81" s="98">
        <v>2</v>
      </c>
      <c r="AM81" s="61"/>
      <c r="AN81" s="55" t="s">
        <v>188</v>
      </c>
    </row>
    <row r="82" spans="1:40" s="1" customFormat="1" x14ac:dyDescent="0.15">
      <c r="A82" s="66">
        <f t="shared" si="1"/>
        <v>65</v>
      </c>
      <c r="B82" s="1">
        <v>3</v>
      </c>
      <c r="F82" s="1">
        <v>7</v>
      </c>
      <c r="J82" s="1">
        <v>3</v>
      </c>
      <c r="N82" s="1">
        <v>3</v>
      </c>
      <c r="R82" s="1">
        <v>1</v>
      </c>
      <c r="V82" s="1">
        <v>5</v>
      </c>
      <c r="Z82" s="1">
        <v>1</v>
      </c>
      <c r="AD82" s="1">
        <v>3</v>
      </c>
      <c r="AE82" s="1">
        <v>4</v>
      </c>
      <c r="AF82" s="1">
        <v>5</v>
      </c>
      <c r="AI82" s="1">
        <v>2</v>
      </c>
      <c r="AM82" s="61"/>
      <c r="AN82" s="55" t="s">
        <v>189</v>
      </c>
    </row>
    <row r="83" spans="1:40" s="1" customFormat="1" x14ac:dyDescent="0.15">
      <c r="A83" s="66">
        <f t="shared" si="1"/>
        <v>66</v>
      </c>
      <c r="B83" s="1">
        <v>1</v>
      </c>
      <c r="F83" s="1">
        <v>6</v>
      </c>
      <c r="J83" s="1">
        <v>3</v>
      </c>
      <c r="N83" s="1">
        <v>4</v>
      </c>
      <c r="R83" s="1">
        <v>1</v>
      </c>
      <c r="V83" s="1">
        <v>2</v>
      </c>
      <c r="W83" s="1">
        <v>3</v>
      </c>
      <c r="X83" s="1">
        <v>4</v>
      </c>
      <c r="Z83" s="1">
        <v>3</v>
      </c>
      <c r="AD83" s="1">
        <v>1</v>
      </c>
      <c r="AE83" s="1">
        <v>5</v>
      </c>
      <c r="AF83" s="1">
        <v>8</v>
      </c>
      <c r="AI83" s="1">
        <v>3</v>
      </c>
      <c r="AM83" s="61"/>
      <c r="AN83" s="55" t="s">
        <v>190</v>
      </c>
    </row>
    <row r="84" spans="1:40" s="1" customFormat="1" x14ac:dyDescent="0.15">
      <c r="A84" s="66">
        <f t="shared" si="1"/>
        <v>67</v>
      </c>
      <c r="B84" s="1">
        <v>4</v>
      </c>
      <c r="F84" s="1">
        <v>1</v>
      </c>
      <c r="J84" s="1">
        <v>3</v>
      </c>
      <c r="N84" s="1">
        <v>3</v>
      </c>
      <c r="R84" s="1">
        <v>2</v>
      </c>
      <c r="V84" s="1">
        <v>2</v>
      </c>
      <c r="W84" s="1">
        <v>4</v>
      </c>
      <c r="X84" s="1">
        <v>5</v>
      </c>
      <c r="Z84" s="1">
        <v>3</v>
      </c>
      <c r="AD84" s="1">
        <v>1</v>
      </c>
      <c r="AI84" s="1">
        <v>3</v>
      </c>
      <c r="AM84" s="61"/>
      <c r="AN84" s="1" t="s">
        <v>191</v>
      </c>
    </row>
    <row r="85" spans="1:40" s="1" customFormat="1" x14ac:dyDescent="0.15">
      <c r="A85" s="66">
        <f t="shared" si="1"/>
        <v>68</v>
      </c>
      <c r="B85" s="1">
        <v>1</v>
      </c>
      <c r="F85" s="1">
        <v>2</v>
      </c>
      <c r="J85" s="1">
        <v>3</v>
      </c>
      <c r="N85" s="1">
        <v>3</v>
      </c>
      <c r="R85" s="1">
        <v>1</v>
      </c>
      <c r="V85" s="1">
        <v>2</v>
      </c>
      <c r="Z85" s="1">
        <v>1</v>
      </c>
      <c r="AD85" s="1">
        <v>3</v>
      </c>
      <c r="AE85" s="1">
        <v>4</v>
      </c>
      <c r="AF85" s="1">
        <v>9</v>
      </c>
      <c r="AI85" s="1">
        <v>1</v>
      </c>
      <c r="AM85" s="61"/>
      <c r="AN85" s="55" t="s">
        <v>192</v>
      </c>
    </row>
    <row r="86" spans="1:40" s="1" customFormat="1" x14ac:dyDescent="0.15">
      <c r="A86" s="66">
        <f t="shared" ref="A86:A99" si="2">A85+1</f>
        <v>69</v>
      </c>
      <c r="B86" s="1">
        <v>2</v>
      </c>
      <c r="F86" s="1">
        <v>7</v>
      </c>
      <c r="J86" s="1">
        <v>3</v>
      </c>
      <c r="N86" s="1">
        <v>3</v>
      </c>
      <c r="R86" s="1">
        <v>3</v>
      </c>
      <c r="Z86" s="1">
        <v>3</v>
      </c>
      <c r="AD86" s="1">
        <v>5</v>
      </c>
      <c r="AE86" s="1">
        <v>9</v>
      </c>
      <c r="AI86" s="1">
        <v>3</v>
      </c>
      <c r="AM86" s="61"/>
      <c r="AN86" s="55" t="s">
        <v>193</v>
      </c>
    </row>
    <row r="87" spans="1:40" s="1" customFormat="1" x14ac:dyDescent="0.15">
      <c r="A87" s="66">
        <f t="shared" si="2"/>
        <v>70</v>
      </c>
      <c r="B87" s="1">
        <v>1</v>
      </c>
      <c r="F87" s="1">
        <v>7</v>
      </c>
      <c r="J87" s="1">
        <v>3</v>
      </c>
      <c r="N87" s="1">
        <v>3</v>
      </c>
      <c r="R87" s="1">
        <v>1</v>
      </c>
      <c r="V87" s="1">
        <v>3</v>
      </c>
      <c r="W87" s="1">
        <v>4</v>
      </c>
      <c r="Z87" s="1">
        <v>3</v>
      </c>
      <c r="AD87" s="1">
        <v>1</v>
      </c>
      <c r="AE87" s="1">
        <v>3</v>
      </c>
      <c r="AF87" s="1">
        <v>8</v>
      </c>
      <c r="AI87" s="1">
        <v>2</v>
      </c>
      <c r="AM87" s="61"/>
      <c r="AN87" s="55" t="s">
        <v>194</v>
      </c>
    </row>
    <row r="88" spans="1:40" s="1" customFormat="1" x14ac:dyDescent="0.15">
      <c r="A88" s="66">
        <f t="shared" si="2"/>
        <v>71</v>
      </c>
      <c r="B88" s="1">
        <v>1</v>
      </c>
      <c r="F88" s="1">
        <v>7</v>
      </c>
      <c r="J88" s="1">
        <v>3</v>
      </c>
      <c r="N88" s="1">
        <v>3</v>
      </c>
      <c r="R88" s="1">
        <v>3</v>
      </c>
      <c r="Z88" s="1">
        <v>1</v>
      </c>
      <c r="AD88" s="1">
        <v>3</v>
      </c>
      <c r="AE88" s="1">
        <v>4</v>
      </c>
      <c r="AF88" s="1">
        <v>5</v>
      </c>
      <c r="AI88" s="1">
        <v>3</v>
      </c>
      <c r="AM88" s="61"/>
      <c r="AN88" s="55" t="s">
        <v>195</v>
      </c>
    </row>
    <row r="89" spans="1:40" s="1" customFormat="1" x14ac:dyDescent="0.15">
      <c r="A89" s="66">
        <f t="shared" si="2"/>
        <v>72</v>
      </c>
      <c r="B89" s="1">
        <v>5</v>
      </c>
      <c r="F89" s="1">
        <v>4</v>
      </c>
      <c r="J89" s="1">
        <v>3</v>
      </c>
      <c r="N89" s="1">
        <v>3</v>
      </c>
      <c r="R89" s="1">
        <v>3</v>
      </c>
      <c r="Z89" s="1">
        <v>1</v>
      </c>
      <c r="AD89" s="1">
        <v>1</v>
      </c>
      <c r="AE89" s="1">
        <v>5</v>
      </c>
      <c r="AF89" s="1">
        <v>8</v>
      </c>
      <c r="AI89" s="1">
        <v>2</v>
      </c>
      <c r="AM89" s="61"/>
      <c r="AN89" s="55" t="s">
        <v>196</v>
      </c>
    </row>
    <row r="90" spans="1:40" s="1" customFormat="1" x14ac:dyDescent="0.15">
      <c r="A90" s="66">
        <f t="shared" si="2"/>
        <v>73</v>
      </c>
      <c r="AM90" s="61"/>
      <c r="AN90" s="55"/>
    </row>
    <row r="91" spans="1:40" x14ac:dyDescent="0.15">
      <c r="A91" s="65">
        <f t="shared" si="2"/>
        <v>74</v>
      </c>
      <c r="R91" s="8"/>
      <c r="AA91" s="3"/>
      <c r="AE91" s="3"/>
      <c r="AI91" s="8"/>
      <c r="AN91" s="4"/>
    </row>
    <row r="92" spans="1:40" x14ac:dyDescent="0.15">
      <c r="A92" s="7">
        <f t="shared" si="2"/>
        <v>75</v>
      </c>
      <c r="R92" s="8"/>
      <c r="AA92" s="3"/>
      <c r="AE92" s="3"/>
      <c r="AI92" s="8"/>
      <c r="AN92" s="4"/>
    </row>
    <row r="93" spans="1:40" x14ac:dyDescent="0.15">
      <c r="A93" s="7">
        <f t="shared" si="2"/>
        <v>76</v>
      </c>
      <c r="R93" s="8"/>
      <c r="AA93" s="3"/>
      <c r="AE93" s="3"/>
      <c r="AI93" s="8"/>
      <c r="AN93" s="4"/>
    </row>
    <row r="94" spans="1:40" x14ac:dyDescent="0.15">
      <c r="A94" s="7">
        <f t="shared" si="2"/>
        <v>77</v>
      </c>
      <c r="R94" s="8"/>
      <c r="AA94" s="3"/>
      <c r="AE94" s="3"/>
      <c r="AI94" s="8"/>
      <c r="AN94" s="4"/>
    </row>
    <row r="95" spans="1:40" x14ac:dyDescent="0.15">
      <c r="A95" s="7">
        <f t="shared" si="2"/>
        <v>78</v>
      </c>
      <c r="R95" s="8"/>
      <c r="AA95" s="3"/>
      <c r="AE95" s="3"/>
      <c r="AI95" s="8"/>
    </row>
    <row r="96" spans="1:40" x14ac:dyDescent="0.15">
      <c r="A96" s="7">
        <f t="shared" si="2"/>
        <v>79</v>
      </c>
      <c r="AA96" s="3"/>
      <c r="AE96" s="3"/>
    </row>
    <row r="97" spans="1:31" x14ac:dyDescent="0.15">
      <c r="A97" s="7">
        <f t="shared" si="2"/>
        <v>80</v>
      </c>
      <c r="AA97" s="3"/>
      <c r="AE97" s="3"/>
    </row>
    <row r="98" spans="1:31" x14ac:dyDescent="0.15">
      <c r="A98" s="7">
        <f t="shared" si="2"/>
        <v>81</v>
      </c>
      <c r="AA98" s="3"/>
      <c r="AE98" s="3"/>
    </row>
    <row r="99" spans="1:31" x14ac:dyDescent="0.15">
      <c r="A99" s="7">
        <f t="shared" si="2"/>
        <v>82</v>
      </c>
      <c r="AA99" s="3"/>
      <c r="AE99" s="3"/>
    </row>
  </sheetData>
  <sortState xmlns:xlrd2="http://schemas.microsoft.com/office/spreadsheetml/2017/richdata2" ref="A18:AN66">
    <sortCondition ref="AN18:AN66"/>
  </sortState>
  <mergeCells count="18">
    <mergeCell ref="B2:C2"/>
    <mergeCell ref="F2:G2"/>
    <mergeCell ref="J2:K2"/>
    <mergeCell ref="N2:O2"/>
    <mergeCell ref="R2:S2"/>
    <mergeCell ref="B16:C16"/>
    <mergeCell ref="F16:G16"/>
    <mergeCell ref="J16:K16"/>
    <mergeCell ref="N16:O16"/>
    <mergeCell ref="R16:S16"/>
    <mergeCell ref="AI2:AJ2"/>
    <mergeCell ref="AI16:AJ16"/>
    <mergeCell ref="V2:W2"/>
    <mergeCell ref="Z2:AA2"/>
    <mergeCell ref="Z16:AA16"/>
    <mergeCell ref="AD2:AE2"/>
    <mergeCell ref="V16:W16"/>
    <mergeCell ref="AD16:AE16"/>
  </mergeCells>
  <phoneticPr fontId="2"/>
  <pageMargins left="0.7" right="0.7" top="0.75" bottom="0.75" header="0.3" footer="0.3"/>
  <pageSetup paperSize="8" scale="87" orientation="landscape" r:id="rId1"/>
  <rowBreaks count="1" manualBreakCount="1">
    <brk id="57" min="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U97"/>
  <sheetViews>
    <sheetView tabSelected="1" view="pageBreakPreview" topLeftCell="A90" zoomScaleNormal="100" zoomScaleSheetLayoutView="100" workbookViewId="0">
      <selection activeCell="C91" sqref="C91:K91"/>
    </sheetView>
  </sheetViews>
  <sheetFormatPr defaultRowHeight="13.5" x14ac:dyDescent="0.15"/>
  <cols>
    <col min="2" max="2" width="4.125" customWidth="1"/>
    <col min="3" max="3" width="5.75" customWidth="1"/>
    <col min="4" max="4" width="25.5" customWidth="1"/>
    <col min="5" max="5" width="11.875" customWidth="1"/>
    <col min="6" max="6" width="11.875" style="10" customWidth="1"/>
    <col min="7" max="7" width="3.375" customWidth="1"/>
    <col min="8" max="9" width="10.75" hidden="1" customWidth="1"/>
    <col min="10" max="11" width="11.875" customWidth="1"/>
    <col min="12" max="12" width="20.75" customWidth="1"/>
    <col min="13" max="14" width="7.875" style="10" customWidth="1"/>
    <col min="15" max="15" width="16.875" customWidth="1"/>
    <col min="16" max="16" width="6.75" customWidth="1"/>
    <col min="17" max="17" width="6.75" style="10" customWidth="1"/>
    <col min="18" max="18" width="2.75" customWidth="1"/>
    <col min="19" max="19" width="16.875" customWidth="1"/>
    <col min="20" max="20" width="6.75" customWidth="1"/>
    <col min="21" max="21" width="6.75" style="10" customWidth="1"/>
  </cols>
  <sheetData>
    <row r="1" spans="3:21" ht="15.6" customHeight="1" x14ac:dyDescent="0.15">
      <c r="U1" s="12"/>
    </row>
    <row r="2" spans="3:21" ht="21.6" customHeight="1" x14ac:dyDescent="0.15">
      <c r="C2" s="119" t="s">
        <v>39</v>
      </c>
      <c r="D2" s="120"/>
      <c r="E2" s="120"/>
      <c r="F2" s="120"/>
      <c r="G2" s="120"/>
      <c r="H2" s="120"/>
      <c r="I2" s="120"/>
      <c r="J2" s="120"/>
      <c r="K2" s="120"/>
      <c r="L2" s="51"/>
      <c r="M2" s="51"/>
      <c r="N2" s="51"/>
      <c r="Q2"/>
      <c r="U2"/>
    </row>
    <row r="3" spans="3:21" s="13" customFormat="1" ht="19.149999999999999" customHeight="1" x14ac:dyDescent="0.15">
      <c r="N3" s="38"/>
    </row>
    <row r="4" spans="3:21" s="13" customFormat="1" ht="19.149999999999999" customHeight="1" x14ac:dyDescent="0.15">
      <c r="C4" s="14"/>
      <c r="D4" s="117" t="s">
        <v>197</v>
      </c>
      <c r="E4" s="118"/>
      <c r="F4" s="118"/>
      <c r="G4" s="118"/>
      <c r="H4" s="118"/>
      <c r="I4" s="118"/>
      <c r="J4" s="118"/>
      <c r="K4" s="118"/>
      <c r="L4" s="37"/>
      <c r="M4" s="37"/>
      <c r="N4" s="37"/>
    </row>
    <row r="5" spans="3:21" s="13" customFormat="1" ht="19.149999999999999" customHeight="1" x14ac:dyDescent="0.15">
      <c r="C5" s="14"/>
      <c r="D5" s="117" t="s">
        <v>200</v>
      </c>
      <c r="E5" s="118"/>
      <c r="F5" s="118"/>
      <c r="G5" s="118"/>
      <c r="H5" s="118"/>
      <c r="I5" s="118"/>
      <c r="J5" s="118"/>
      <c r="K5" s="118"/>
      <c r="L5" s="37"/>
      <c r="M5" s="37"/>
      <c r="N5" s="37"/>
    </row>
    <row r="6" spans="3:21" s="13" customFormat="1" ht="19.149999999999999" customHeight="1" x14ac:dyDescent="0.15">
      <c r="C6" s="14"/>
      <c r="D6" s="15"/>
      <c r="E6"/>
      <c r="F6"/>
      <c r="G6"/>
      <c r="H6"/>
      <c r="I6"/>
      <c r="J6"/>
      <c r="K6"/>
      <c r="L6" s="37"/>
      <c r="M6" s="37"/>
      <c r="N6" s="37"/>
    </row>
    <row r="7" spans="3:21" s="15" customFormat="1" ht="19.149999999999999" customHeight="1" thickBot="1" x14ac:dyDescent="0.2">
      <c r="F7" s="16"/>
      <c r="H7" s="131" t="s">
        <v>198</v>
      </c>
      <c r="I7" s="132"/>
      <c r="J7" s="132"/>
      <c r="K7" s="132"/>
      <c r="M7" s="16"/>
      <c r="N7" s="16"/>
      <c r="Q7" s="16"/>
      <c r="U7" s="16"/>
    </row>
    <row r="8" spans="3:21" s="15" customFormat="1" ht="19.149999999999999" customHeight="1" x14ac:dyDescent="0.15">
      <c r="C8" s="121" t="str">
        <f>集計表!B2</f>
        <v>問１　業種</v>
      </c>
      <c r="D8" s="122"/>
      <c r="E8" s="17" t="str">
        <f>集計表!D2</f>
        <v>企業数</v>
      </c>
      <c r="F8" s="18" t="str">
        <f>集計表!E2</f>
        <v>割合</v>
      </c>
      <c r="H8" s="41"/>
      <c r="I8" s="41" t="s">
        <v>12</v>
      </c>
      <c r="J8" s="52" t="s">
        <v>13</v>
      </c>
      <c r="K8" s="52" t="s">
        <v>89</v>
      </c>
      <c r="M8" s="15" t="s">
        <v>41</v>
      </c>
      <c r="N8" s="16" t="s">
        <v>42</v>
      </c>
    </row>
    <row r="9" spans="3:21" s="15" customFormat="1" ht="19.149999999999999" customHeight="1" x14ac:dyDescent="0.15">
      <c r="C9" s="26">
        <f>集計表!B3</f>
        <v>1</v>
      </c>
      <c r="D9" s="91" t="str">
        <f>集計表!C3</f>
        <v>製造業</v>
      </c>
      <c r="E9" s="92">
        <f>集計表!D3</f>
        <v>38</v>
      </c>
      <c r="F9" s="93">
        <f>集計表!E3</f>
        <v>52.777777777777779</v>
      </c>
      <c r="G9" s="94"/>
      <c r="H9" s="95">
        <v>1</v>
      </c>
      <c r="I9" s="96">
        <f>E9-M9</f>
        <v>9</v>
      </c>
      <c r="J9" s="97">
        <f>'[1]集計（対前年）'!$F$9</f>
        <v>51.5625</v>
      </c>
      <c r="K9" s="53">
        <f>F9-J9</f>
        <v>1.2152777777777786</v>
      </c>
      <c r="L9" s="15" t="s">
        <v>63</v>
      </c>
      <c r="M9" s="15">
        <v>29</v>
      </c>
      <c r="N9" s="83">
        <v>51.8</v>
      </c>
    </row>
    <row r="10" spans="3:21" s="15" customFormat="1" ht="19.149999999999999" customHeight="1" x14ac:dyDescent="0.15">
      <c r="C10" s="26">
        <f>集計表!B4</f>
        <v>2</v>
      </c>
      <c r="D10" s="11" t="str">
        <f>集計表!C4</f>
        <v>卸売・小売・飲食業</v>
      </c>
      <c r="E10" s="22">
        <f>集計表!D4</f>
        <v>12</v>
      </c>
      <c r="F10" s="23">
        <f>集計表!E4</f>
        <v>16.666666666666664</v>
      </c>
      <c r="H10" s="41">
        <v>2</v>
      </c>
      <c r="I10" s="42">
        <f t="shared" ref="I10:I16" si="0">E10-M10</f>
        <v>3</v>
      </c>
      <c r="J10" s="53">
        <f>'[1]集計（対前年）'!$F$10</f>
        <v>18.75</v>
      </c>
      <c r="K10" s="53">
        <f t="shared" ref="K10:K16" si="1">F10-J10</f>
        <v>-2.0833333333333357</v>
      </c>
      <c r="L10" s="15" t="s">
        <v>64</v>
      </c>
      <c r="M10" s="15">
        <v>9</v>
      </c>
      <c r="N10" s="83">
        <v>16.100000000000001</v>
      </c>
    </row>
    <row r="11" spans="3:21" s="15" customFormat="1" ht="19.149999999999999" customHeight="1" x14ac:dyDescent="0.15">
      <c r="C11" s="26">
        <f>集計表!B5</f>
        <v>3</v>
      </c>
      <c r="D11" s="11" t="str">
        <f>集計表!C5</f>
        <v>運輸・通信業</v>
      </c>
      <c r="E11" s="22">
        <f>集計表!D5</f>
        <v>3</v>
      </c>
      <c r="F11" s="23">
        <f>集計表!E5</f>
        <v>4.1666666666666661</v>
      </c>
      <c r="H11" s="41">
        <v>3</v>
      </c>
      <c r="I11" s="42">
        <f t="shared" si="0"/>
        <v>0</v>
      </c>
      <c r="J11" s="53">
        <f>'[1]集計（対前年）'!F11</f>
        <v>6.25</v>
      </c>
      <c r="K11" s="53">
        <f t="shared" si="1"/>
        <v>-2.0833333333333339</v>
      </c>
      <c r="L11" s="15" t="s">
        <v>65</v>
      </c>
      <c r="M11" s="15">
        <v>3</v>
      </c>
      <c r="N11" s="83">
        <v>5.4</v>
      </c>
    </row>
    <row r="12" spans="3:21" s="15" customFormat="1" ht="19.149999999999999" customHeight="1" x14ac:dyDescent="0.15">
      <c r="C12" s="26">
        <f>集計表!B6</f>
        <v>4</v>
      </c>
      <c r="D12" s="11" t="str">
        <f>集計表!C6</f>
        <v>サービス業</v>
      </c>
      <c r="E12" s="22">
        <f>集計表!D6</f>
        <v>6</v>
      </c>
      <c r="F12" s="23">
        <f>集計表!E6</f>
        <v>8.3333333333333321</v>
      </c>
      <c r="H12" s="41">
        <v>4</v>
      </c>
      <c r="I12" s="42">
        <f t="shared" si="0"/>
        <v>4</v>
      </c>
      <c r="J12" s="53">
        <f>'[1]集計（対前年）'!F12</f>
        <v>4.6875</v>
      </c>
      <c r="K12" s="53">
        <f t="shared" si="1"/>
        <v>3.6458333333333321</v>
      </c>
      <c r="L12" s="15" t="s">
        <v>66</v>
      </c>
      <c r="M12" s="15">
        <v>2</v>
      </c>
      <c r="N12" s="83">
        <v>3.6</v>
      </c>
    </row>
    <row r="13" spans="3:21" s="15" customFormat="1" ht="19.149999999999999" customHeight="1" x14ac:dyDescent="0.15">
      <c r="C13" s="26">
        <f>集計表!B7</f>
        <v>5</v>
      </c>
      <c r="D13" s="11" t="str">
        <f>集計表!C7</f>
        <v>倉庫業</v>
      </c>
      <c r="E13" s="22">
        <f>集計表!D7</f>
        <v>2</v>
      </c>
      <c r="F13" s="23">
        <f>集計表!E7</f>
        <v>2.7777777777777777</v>
      </c>
      <c r="H13" s="41">
        <v>5</v>
      </c>
      <c r="I13" s="42">
        <f t="shared" si="0"/>
        <v>-1</v>
      </c>
      <c r="J13" s="53">
        <f>'[1]集計（対前年）'!F13</f>
        <v>4.6875</v>
      </c>
      <c r="K13" s="53">
        <f t="shared" si="1"/>
        <v>-1.9097222222222223</v>
      </c>
      <c r="L13" s="15" t="s">
        <v>67</v>
      </c>
      <c r="M13" s="15">
        <v>3</v>
      </c>
      <c r="N13" s="83">
        <v>5.4</v>
      </c>
    </row>
    <row r="14" spans="3:21" s="15" customFormat="1" ht="19.149999999999999" customHeight="1" x14ac:dyDescent="0.15">
      <c r="C14" s="26">
        <f>集計表!B8</f>
        <v>6</v>
      </c>
      <c r="D14" s="11" t="str">
        <f>集計表!C8</f>
        <v>自動車整備業</v>
      </c>
      <c r="E14" s="22">
        <f>集計表!D8</f>
        <v>1</v>
      </c>
      <c r="F14" s="23">
        <f>集計表!E8</f>
        <v>1.3888888888888888</v>
      </c>
      <c r="H14" s="41">
        <v>6</v>
      </c>
      <c r="I14" s="42">
        <f t="shared" si="0"/>
        <v>-2</v>
      </c>
      <c r="J14" s="53">
        <f>'[1]集計（対前年）'!F14</f>
        <v>6.25</v>
      </c>
      <c r="K14" s="53">
        <f t="shared" si="1"/>
        <v>-4.8611111111111107</v>
      </c>
      <c r="L14" s="15" t="s">
        <v>68</v>
      </c>
      <c r="M14" s="15">
        <v>3</v>
      </c>
      <c r="N14" s="83">
        <v>5.4</v>
      </c>
    </row>
    <row r="15" spans="3:21" s="15" customFormat="1" ht="19.149999999999999" customHeight="1" x14ac:dyDescent="0.15">
      <c r="C15" s="26">
        <f>集計表!B9</f>
        <v>7</v>
      </c>
      <c r="D15" s="11" t="str">
        <f>集計表!C9</f>
        <v>その他</v>
      </c>
      <c r="E15" s="22">
        <f>集計表!D9</f>
        <v>10</v>
      </c>
      <c r="F15" s="23">
        <f>集計表!E9</f>
        <v>13.888888888888889</v>
      </c>
      <c r="H15" s="41">
        <v>7</v>
      </c>
      <c r="I15" s="42">
        <f t="shared" si="0"/>
        <v>3</v>
      </c>
      <c r="J15" s="53">
        <f>'[1]集計（対前年）'!F15</f>
        <v>7.8125</v>
      </c>
      <c r="K15" s="53">
        <f t="shared" si="1"/>
        <v>6.0763888888888893</v>
      </c>
      <c r="L15" s="15" t="s">
        <v>69</v>
      </c>
      <c r="M15" s="15">
        <v>7</v>
      </c>
      <c r="N15" s="83">
        <v>12.5</v>
      </c>
    </row>
    <row r="16" spans="3:21" s="15" customFormat="1" ht="19.149999999999999" customHeight="1" thickBot="1" x14ac:dyDescent="0.2">
      <c r="C16" s="123" t="str">
        <f>集計表!B16</f>
        <v>計</v>
      </c>
      <c r="D16" s="124"/>
      <c r="E16" s="24">
        <f>集計表!D16</f>
        <v>72</v>
      </c>
      <c r="F16" s="25">
        <f>集計表!E16</f>
        <v>99.999999999999986</v>
      </c>
      <c r="H16" s="41" t="s">
        <v>43</v>
      </c>
      <c r="I16" s="42">
        <f t="shared" si="0"/>
        <v>16</v>
      </c>
      <c r="J16" s="53">
        <f>'[1]集計（対前年）'!F16</f>
        <v>100</v>
      </c>
      <c r="K16" s="53">
        <f t="shared" si="1"/>
        <v>0</v>
      </c>
      <c r="M16" s="15">
        <v>56</v>
      </c>
      <c r="N16" s="83">
        <v>100</v>
      </c>
    </row>
    <row r="17" spans="3:21" s="15" customFormat="1" ht="19.149999999999999" customHeight="1" thickBot="1" x14ac:dyDescent="0.2">
      <c r="C17" s="19"/>
      <c r="D17" s="19"/>
      <c r="E17" s="20"/>
      <c r="F17" s="21"/>
      <c r="H17" s="39"/>
      <c r="I17" s="39"/>
      <c r="J17" s="39"/>
      <c r="K17" s="39"/>
      <c r="N17" s="16"/>
      <c r="Q17" s="16"/>
      <c r="U17" s="16"/>
    </row>
    <row r="18" spans="3:21" s="15" customFormat="1" ht="19.149999999999999" customHeight="1" x14ac:dyDescent="0.15">
      <c r="C18" s="121" t="str">
        <f>集計表!F2</f>
        <v>問２　従業員数</v>
      </c>
      <c r="D18" s="122"/>
      <c r="E18" s="17" t="str">
        <f>集計表!H2</f>
        <v>企業数</v>
      </c>
      <c r="F18" s="18" t="str">
        <f>集計表!I2</f>
        <v>割合</v>
      </c>
      <c r="H18" s="41"/>
      <c r="I18" s="41" t="s">
        <v>12</v>
      </c>
      <c r="J18" s="52" t="s">
        <v>13</v>
      </c>
      <c r="K18" s="52" t="s">
        <v>89</v>
      </c>
      <c r="M18" s="15" t="s">
        <v>41</v>
      </c>
      <c r="N18" s="16" t="s">
        <v>42</v>
      </c>
      <c r="Q18" s="16"/>
      <c r="U18" s="16"/>
    </row>
    <row r="19" spans="3:21" s="15" customFormat="1" ht="19.149999999999999" customHeight="1" x14ac:dyDescent="0.15">
      <c r="C19" s="26">
        <f>集計表!F3</f>
        <v>1</v>
      </c>
      <c r="D19" s="11" t="str">
        <f>集計表!G3</f>
        <v>１～４人</v>
      </c>
      <c r="E19" s="22">
        <f>集計表!H3</f>
        <v>2</v>
      </c>
      <c r="F19" s="23">
        <f>集計表!I3</f>
        <v>2.7777777777777777</v>
      </c>
      <c r="H19" s="41">
        <v>1</v>
      </c>
      <c r="I19" s="42">
        <f>E19-M19</f>
        <v>0</v>
      </c>
      <c r="J19" s="53">
        <f>'[1]集計（対前年）'!F19</f>
        <v>1.5625</v>
      </c>
      <c r="K19" s="53">
        <f>F19-J19</f>
        <v>1.2152777777777777</v>
      </c>
      <c r="L19" s="15" t="s">
        <v>56</v>
      </c>
      <c r="M19" s="15">
        <v>2</v>
      </c>
      <c r="N19" s="83">
        <v>3.6</v>
      </c>
      <c r="Q19" s="16"/>
      <c r="U19" s="16"/>
    </row>
    <row r="20" spans="3:21" s="15" customFormat="1" ht="19.149999999999999" customHeight="1" x14ac:dyDescent="0.15">
      <c r="C20" s="26">
        <f>集計表!F4</f>
        <v>2</v>
      </c>
      <c r="D20" s="11" t="str">
        <f>集計表!G4</f>
        <v>５～９人</v>
      </c>
      <c r="E20" s="22">
        <f>集計表!H4</f>
        <v>6</v>
      </c>
      <c r="F20" s="23">
        <f>集計表!I4</f>
        <v>8.3333333333333321</v>
      </c>
      <c r="H20" s="41">
        <v>2</v>
      </c>
      <c r="I20" s="42">
        <f t="shared" ref="I20:I26" si="2">E20-M20</f>
        <v>0</v>
      </c>
      <c r="J20" s="53">
        <f>'[1]集計（対前年）'!F20</f>
        <v>12.5</v>
      </c>
      <c r="K20" s="53">
        <f t="shared" ref="K20:K26" si="3">F20-J20</f>
        <v>-4.1666666666666679</v>
      </c>
      <c r="L20" s="15" t="s">
        <v>57</v>
      </c>
      <c r="M20" s="15">
        <v>6</v>
      </c>
      <c r="N20" s="83">
        <v>10.7</v>
      </c>
      <c r="Q20" s="16"/>
      <c r="U20" s="16"/>
    </row>
    <row r="21" spans="3:21" s="15" customFormat="1" ht="19.149999999999999" customHeight="1" x14ac:dyDescent="0.15">
      <c r="C21" s="26">
        <f>集計表!F5</f>
        <v>3</v>
      </c>
      <c r="D21" s="11" t="str">
        <f>集計表!G5</f>
        <v>１０～１９人</v>
      </c>
      <c r="E21" s="22">
        <f>集計表!H5</f>
        <v>11</v>
      </c>
      <c r="F21" s="23">
        <f>集計表!I5</f>
        <v>15.277777777777779</v>
      </c>
      <c r="H21" s="41">
        <v>3</v>
      </c>
      <c r="I21" s="42">
        <f t="shared" si="2"/>
        <v>4</v>
      </c>
      <c r="J21" s="53">
        <f>'[1]集計（対前年）'!F21</f>
        <v>14.0625</v>
      </c>
      <c r="K21" s="53">
        <f t="shared" si="3"/>
        <v>1.2152777777777786</v>
      </c>
      <c r="L21" s="15" t="s">
        <v>58</v>
      </c>
      <c r="M21" s="15">
        <v>7</v>
      </c>
      <c r="N21" s="83">
        <v>12.5</v>
      </c>
      <c r="Q21" s="16"/>
      <c r="U21" s="16"/>
    </row>
    <row r="22" spans="3:21" s="15" customFormat="1" ht="19.149999999999999" customHeight="1" x14ac:dyDescent="0.15">
      <c r="C22" s="26">
        <f>集計表!F6</f>
        <v>4</v>
      </c>
      <c r="D22" s="11" t="str">
        <f>集計表!G6</f>
        <v>２０～２９人</v>
      </c>
      <c r="E22" s="22">
        <f>集計表!H6</f>
        <v>12</v>
      </c>
      <c r="F22" s="23">
        <f>集計表!I6</f>
        <v>16.666666666666664</v>
      </c>
      <c r="H22" s="41">
        <v>4</v>
      </c>
      <c r="I22" s="42">
        <f t="shared" si="2"/>
        <v>6</v>
      </c>
      <c r="J22" s="53">
        <f>'[1]集計（対前年）'!F22</f>
        <v>6.25</v>
      </c>
      <c r="K22" s="53">
        <f t="shared" si="3"/>
        <v>10.416666666666664</v>
      </c>
      <c r="L22" s="15" t="s">
        <v>59</v>
      </c>
      <c r="M22" s="15">
        <v>6</v>
      </c>
      <c r="N22" s="83">
        <v>10.7</v>
      </c>
      <c r="Q22" s="16"/>
      <c r="U22" s="16"/>
    </row>
    <row r="23" spans="3:21" s="15" customFormat="1" ht="19.149999999999999" customHeight="1" x14ac:dyDescent="0.15">
      <c r="C23" s="26">
        <f>集計表!F7</f>
        <v>5</v>
      </c>
      <c r="D23" s="11" t="str">
        <f>集計表!G7</f>
        <v>３０～４９人</v>
      </c>
      <c r="E23" s="22">
        <f>集計表!H7</f>
        <v>7</v>
      </c>
      <c r="F23" s="23">
        <f>集計表!I7</f>
        <v>9.7222222222222232</v>
      </c>
      <c r="H23" s="41">
        <v>5</v>
      </c>
      <c r="I23" s="42">
        <f t="shared" si="2"/>
        <v>0</v>
      </c>
      <c r="J23" s="53">
        <f>'[1]集計（対前年）'!F23</f>
        <v>10.9375</v>
      </c>
      <c r="K23" s="53">
        <f t="shared" si="3"/>
        <v>-1.2152777777777768</v>
      </c>
      <c r="L23" s="15" t="s">
        <v>60</v>
      </c>
      <c r="M23" s="15">
        <v>7</v>
      </c>
      <c r="N23" s="83">
        <v>12.5</v>
      </c>
      <c r="Q23" s="16"/>
      <c r="U23" s="16"/>
    </row>
    <row r="24" spans="3:21" s="15" customFormat="1" ht="19.149999999999999" customHeight="1" x14ac:dyDescent="0.15">
      <c r="C24" s="26">
        <f>集計表!F8</f>
        <v>6</v>
      </c>
      <c r="D24" s="11" t="str">
        <f>集計表!G8</f>
        <v>５０～９９人</v>
      </c>
      <c r="E24" s="22">
        <f>集計表!H8</f>
        <v>12</v>
      </c>
      <c r="F24" s="23">
        <f>集計表!I8</f>
        <v>16.666666666666664</v>
      </c>
      <c r="H24" s="41">
        <v>6</v>
      </c>
      <c r="I24" s="42">
        <f t="shared" si="2"/>
        <v>4</v>
      </c>
      <c r="J24" s="53">
        <f>'[1]集計（対前年）'!F24</f>
        <v>23.4375</v>
      </c>
      <c r="K24" s="53">
        <f t="shared" si="3"/>
        <v>-6.7708333333333357</v>
      </c>
      <c r="L24" s="15" t="s">
        <v>61</v>
      </c>
      <c r="M24" s="15">
        <v>8</v>
      </c>
      <c r="N24" s="83">
        <v>14.3</v>
      </c>
      <c r="Q24" s="16"/>
      <c r="U24" s="16"/>
    </row>
    <row r="25" spans="3:21" s="15" customFormat="1" ht="19.149999999999999" customHeight="1" x14ac:dyDescent="0.15">
      <c r="C25" s="26">
        <f>集計表!F9</f>
        <v>7</v>
      </c>
      <c r="D25" s="11" t="str">
        <f>集計表!G9</f>
        <v>１００人以上</v>
      </c>
      <c r="E25" s="22">
        <f>集計表!H9</f>
        <v>22</v>
      </c>
      <c r="F25" s="23">
        <f>集計表!I9</f>
        <v>30.555555555555557</v>
      </c>
      <c r="H25" s="41">
        <v>7</v>
      </c>
      <c r="I25" s="42">
        <f t="shared" si="2"/>
        <v>2</v>
      </c>
      <c r="J25" s="53">
        <f>'[1]集計（対前年）'!F25</f>
        <v>31.25</v>
      </c>
      <c r="K25" s="53">
        <f t="shared" si="3"/>
        <v>-0.69444444444444287</v>
      </c>
      <c r="L25" s="15" t="s">
        <v>62</v>
      </c>
      <c r="M25" s="15">
        <v>20</v>
      </c>
      <c r="N25" s="83">
        <v>35.700000000000003</v>
      </c>
      <c r="Q25" s="16"/>
      <c r="U25" s="16"/>
    </row>
    <row r="26" spans="3:21" s="15" customFormat="1" ht="19.149999999999999" customHeight="1" thickBot="1" x14ac:dyDescent="0.2">
      <c r="C26" s="123" t="s">
        <v>40</v>
      </c>
      <c r="D26" s="124"/>
      <c r="E26" s="24">
        <f>集計表!H16</f>
        <v>72</v>
      </c>
      <c r="F26" s="25">
        <f>集計表!I16</f>
        <v>100</v>
      </c>
      <c r="H26" s="41" t="s">
        <v>38</v>
      </c>
      <c r="I26" s="42">
        <f t="shared" si="2"/>
        <v>16</v>
      </c>
      <c r="J26" s="53">
        <f>'[1]集計（対前年）'!F26</f>
        <v>100</v>
      </c>
      <c r="K26" s="53">
        <f t="shared" si="3"/>
        <v>0</v>
      </c>
      <c r="M26" s="15">
        <v>56</v>
      </c>
      <c r="N26" s="83">
        <v>100</v>
      </c>
      <c r="Q26" s="16"/>
      <c r="U26" s="16"/>
    </row>
    <row r="27" spans="3:21" s="15" customFormat="1" ht="19.149999999999999" customHeight="1" thickBot="1" x14ac:dyDescent="0.2">
      <c r="C27" s="27"/>
      <c r="D27" s="27"/>
      <c r="E27" s="28"/>
      <c r="F27" s="29"/>
      <c r="H27" s="39"/>
      <c r="I27" s="39"/>
      <c r="J27" s="39"/>
      <c r="K27" s="39"/>
      <c r="N27" s="16"/>
      <c r="Q27" s="16"/>
      <c r="U27" s="16"/>
    </row>
    <row r="28" spans="3:21" s="15" customFormat="1" ht="19.149999999999999" customHeight="1" x14ac:dyDescent="0.15">
      <c r="C28" s="121" t="str">
        <f>集計表!J2</f>
        <v>問３　景気の動向</v>
      </c>
      <c r="D28" s="122"/>
      <c r="E28" s="17" t="str">
        <f>集計表!L2</f>
        <v>企業数</v>
      </c>
      <c r="F28" s="18" t="str">
        <f>集計表!M2</f>
        <v>割合</v>
      </c>
      <c r="H28" s="41"/>
      <c r="I28" s="41" t="s">
        <v>12</v>
      </c>
      <c r="J28" s="52" t="s">
        <v>13</v>
      </c>
      <c r="K28" s="52" t="s">
        <v>89</v>
      </c>
      <c r="M28" s="15" t="s">
        <v>41</v>
      </c>
      <c r="N28" s="16" t="s">
        <v>42</v>
      </c>
      <c r="Q28" s="16"/>
      <c r="U28" s="16"/>
    </row>
    <row r="29" spans="3:21" s="15" customFormat="1" ht="19.149999999999999" customHeight="1" x14ac:dyDescent="0.15">
      <c r="C29" s="26">
        <f>集計表!J3</f>
        <v>1</v>
      </c>
      <c r="D29" s="11" t="str">
        <f>集計表!K3</f>
        <v>拡大</v>
      </c>
      <c r="E29" s="22">
        <f>集計表!L3</f>
        <v>2</v>
      </c>
      <c r="F29" s="23">
        <f>集計表!M3</f>
        <v>2.8169014084507045</v>
      </c>
      <c r="H29" s="41">
        <v>1</v>
      </c>
      <c r="I29" s="42">
        <f>E29-M29</f>
        <v>2</v>
      </c>
      <c r="J29" s="53">
        <f>'[1]集計（対前年）'!F29</f>
        <v>0</v>
      </c>
      <c r="K29" s="107">
        <f>F29-J29</f>
        <v>2.8169014084507045</v>
      </c>
      <c r="L29" s="15" t="s">
        <v>70</v>
      </c>
      <c r="M29" s="15">
        <v>0</v>
      </c>
      <c r="N29" s="83">
        <v>0</v>
      </c>
      <c r="Q29" s="16"/>
      <c r="U29" s="16"/>
    </row>
    <row r="30" spans="3:21" s="15" customFormat="1" ht="19.149999999999999" customHeight="1" x14ac:dyDescent="0.15">
      <c r="C30" s="26">
        <f>集計表!J4</f>
        <v>2</v>
      </c>
      <c r="D30" s="11" t="str">
        <f>集計表!K4</f>
        <v>やや拡大</v>
      </c>
      <c r="E30" s="22">
        <f>集計表!L4</f>
        <v>11</v>
      </c>
      <c r="F30" s="23">
        <f>集計表!M4</f>
        <v>15.492957746478872</v>
      </c>
      <c r="H30" s="41">
        <v>2</v>
      </c>
      <c r="I30" s="42">
        <f t="shared" ref="I30:I34" si="4">E30-M30</f>
        <v>7</v>
      </c>
      <c r="J30" s="53">
        <f>'[1]集計（対前年）'!F30</f>
        <v>15.625</v>
      </c>
      <c r="K30" s="53">
        <f t="shared" ref="K30:K34" si="5">F30-J30</f>
        <v>-0.13204225352112786</v>
      </c>
      <c r="L30" s="15" t="s">
        <v>71</v>
      </c>
      <c r="M30" s="15">
        <v>4</v>
      </c>
      <c r="N30" s="83">
        <v>7.1</v>
      </c>
      <c r="Q30" s="16"/>
      <c r="U30" s="16"/>
    </row>
    <row r="31" spans="3:21" s="15" customFormat="1" ht="19.149999999999999" customHeight="1" x14ac:dyDescent="0.15">
      <c r="C31" s="26">
        <f>集計表!J5</f>
        <v>3</v>
      </c>
      <c r="D31" s="89" t="str">
        <f>集計表!K5</f>
        <v>横ばい</v>
      </c>
      <c r="E31" s="90">
        <f>集計表!L5</f>
        <v>39</v>
      </c>
      <c r="F31" s="88">
        <f>集計表!M5</f>
        <v>54.929577464788736</v>
      </c>
      <c r="H31" s="41">
        <v>3</v>
      </c>
      <c r="I31" s="42">
        <f t="shared" si="4"/>
        <v>27</v>
      </c>
      <c r="J31" s="53">
        <f>'[1]集計（対前年）'!F31</f>
        <v>60.9375</v>
      </c>
      <c r="K31" s="103">
        <f t="shared" si="5"/>
        <v>-6.0079225352112644</v>
      </c>
      <c r="L31" s="15" t="s">
        <v>72</v>
      </c>
      <c r="M31" s="15">
        <v>12</v>
      </c>
      <c r="N31" s="83">
        <v>21.4</v>
      </c>
      <c r="Q31" s="16"/>
      <c r="U31" s="16"/>
    </row>
    <row r="32" spans="3:21" s="15" customFormat="1" ht="19.149999999999999" customHeight="1" x14ac:dyDescent="0.15">
      <c r="C32" s="26">
        <f>集計表!J6</f>
        <v>4</v>
      </c>
      <c r="D32" s="11" t="str">
        <f>集計表!K6</f>
        <v>やや後退</v>
      </c>
      <c r="E32" s="22">
        <f>集計表!L6</f>
        <v>15</v>
      </c>
      <c r="F32" s="23">
        <f>集計表!M6</f>
        <v>21.12676056338028</v>
      </c>
      <c r="H32" s="41">
        <v>4</v>
      </c>
      <c r="I32" s="42">
        <f t="shared" si="4"/>
        <v>-8</v>
      </c>
      <c r="J32" s="53">
        <f>'[1]集計（対前年）'!F32</f>
        <v>21.875</v>
      </c>
      <c r="K32" s="53">
        <f t="shared" si="5"/>
        <v>-0.74823943661971981</v>
      </c>
      <c r="L32" s="15" t="s">
        <v>73</v>
      </c>
      <c r="M32" s="15">
        <v>23</v>
      </c>
      <c r="N32" s="83">
        <v>41.1</v>
      </c>
      <c r="Q32" s="16"/>
      <c r="U32" s="16"/>
    </row>
    <row r="33" spans="3:21" s="15" customFormat="1" ht="19.149999999999999" customHeight="1" x14ac:dyDescent="0.15">
      <c r="C33" s="26">
        <f>集計表!J7</f>
        <v>5</v>
      </c>
      <c r="D33" s="11" t="str">
        <f>集計表!K7</f>
        <v>後退</v>
      </c>
      <c r="E33" s="22">
        <f>集計表!L7</f>
        <v>4</v>
      </c>
      <c r="F33" s="23">
        <f>集計表!M7</f>
        <v>5.6338028169014089</v>
      </c>
      <c r="H33" s="41">
        <v>5</v>
      </c>
      <c r="I33" s="42">
        <f t="shared" si="4"/>
        <v>-13</v>
      </c>
      <c r="J33" s="53">
        <f>'[1]集計（対前年）'!F33</f>
        <v>1.5625</v>
      </c>
      <c r="K33" s="105">
        <f t="shared" si="5"/>
        <v>4.0713028169014089</v>
      </c>
      <c r="L33" s="15" t="s">
        <v>74</v>
      </c>
      <c r="M33" s="15">
        <v>17</v>
      </c>
      <c r="N33" s="83">
        <v>30.4</v>
      </c>
      <c r="Q33" s="16"/>
      <c r="U33" s="16"/>
    </row>
    <row r="34" spans="3:21" s="15" customFormat="1" ht="19.149999999999999" customHeight="1" thickBot="1" x14ac:dyDescent="0.2">
      <c r="C34" s="123" t="str">
        <f>集計表!J16</f>
        <v>計</v>
      </c>
      <c r="D34" s="124"/>
      <c r="E34" s="24">
        <f>集計表!L16</f>
        <v>71</v>
      </c>
      <c r="F34" s="25">
        <f>集計表!M16</f>
        <v>100</v>
      </c>
      <c r="H34" s="41" t="s">
        <v>43</v>
      </c>
      <c r="I34" s="42">
        <f t="shared" si="4"/>
        <v>15</v>
      </c>
      <c r="J34" s="53">
        <f>'[1]集計（対前年）'!F34</f>
        <v>100</v>
      </c>
      <c r="K34" s="53">
        <f t="shared" si="5"/>
        <v>0</v>
      </c>
      <c r="M34" s="15">
        <v>56</v>
      </c>
      <c r="N34" s="83">
        <v>100</v>
      </c>
      <c r="Q34" s="16"/>
      <c r="U34" s="16"/>
    </row>
    <row r="35" spans="3:21" s="15" customFormat="1" ht="19.149999999999999" customHeight="1" thickBot="1" x14ac:dyDescent="0.2">
      <c r="H35" s="39"/>
      <c r="I35" s="39"/>
      <c r="J35" s="39"/>
      <c r="K35" s="39"/>
      <c r="N35" s="16"/>
      <c r="Q35" s="16"/>
      <c r="U35" s="16"/>
    </row>
    <row r="36" spans="3:21" s="15" customFormat="1" ht="19.149999999999999" customHeight="1" x14ac:dyDescent="0.15">
      <c r="C36" s="121" t="str">
        <f>集計表!N2</f>
        <v>問４　業績見通し</v>
      </c>
      <c r="D36" s="122"/>
      <c r="E36" s="17" t="str">
        <f>集計表!P2</f>
        <v>企業数</v>
      </c>
      <c r="F36" s="18" t="str">
        <f>集計表!Q2</f>
        <v>割合</v>
      </c>
      <c r="H36" s="41"/>
      <c r="I36" s="41" t="s">
        <v>12</v>
      </c>
      <c r="J36" s="52" t="s">
        <v>13</v>
      </c>
      <c r="K36" s="52" t="s">
        <v>89</v>
      </c>
      <c r="M36" s="16" t="s">
        <v>41</v>
      </c>
      <c r="N36" s="16" t="s">
        <v>42</v>
      </c>
      <c r="Q36" s="16"/>
      <c r="U36" s="16"/>
    </row>
    <row r="37" spans="3:21" s="15" customFormat="1" ht="19.149999999999999" customHeight="1" x14ac:dyDescent="0.15">
      <c r="C37" s="26">
        <f>集計表!N3</f>
        <v>1</v>
      </c>
      <c r="D37" s="11" t="str">
        <f>集計表!O3</f>
        <v>良くなる</v>
      </c>
      <c r="E37" s="22">
        <f>集計表!P3</f>
        <v>2</v>
      </c>
      <c r="F37" s="23">
        <f>集計表!Q3</f>
        <v>2.7777777777777777</v>
      </c>
      <c r="H37" s="43">
        <v>1</v>
      </c>
      <c r="I37" s="44">
        <f>E37-M37</f>
        <v>2</v>
      </c>
      <c r="J37" s="54">
        <f>'[1]集計（対前年）'!F37</f>
        <v>1.5625</v>
      </c>
      <c r="K37" s="108">
        <f>F37-J37</f>
        <v>1.2152777777777777</v>
      </c>
      <c r="L37" s="35" t="s">
        <v>75</v>
      </c>
      <c r="M37" s="15">
        <v>0</v>
      </c>
      <c r="N37" s="83">
        <v>0</v>
      </c>
      <c r="Q37" s="16"/>
      <c r="U37" s="16"/>
    </row>
    <row r="38" spans="3:21" s="15" customFormat="1" ht="19.149999999999999" customHeight="1" x14ac:dyDescent="0.15">
      <c r="C38" s="26">
        <f>集計表!N4</f>
        <v>2</v>
      </c>
      <c r="D38" s="11" t="str">
        <f>集計表!O4</f>
        <v>やや良くなる</v>
      </c>
      <c r="E38" s="22">
        <f>集計表!P4</f>
        <v>21</v>
      </c>
      <c r="F38" s="23">
        <f>集計表!Q4</f>
        <v>29.166666666666668</v>
      </c>
      <c r="H38" s="45">
        <v>2</v>
      </c>
      <c r="I38" s="46">
        <f t="shared" ref="I38:I41" si="6">E38-M38</f>
        <v>14</v>
      </c>
      <c r="J38" s="54">
        <f>'[1]集計（対前年）'!F38</f>
        <v>29.6875</v>
      </c>
      <c r="K38" s="54">
        <f t="shared" ref="K38:K42" si="7">F38-J38</f>
        <v>-0.52083333333333215</v>
      </c>
      <c r="L38" s="36" t="s">
        <v>76</v>
      </c>
      <c r="M38" s="15">
        <v>7</v>
      </c>
      <c r="N38" s="83">
        <v>12.7</v>
      </c>
      <c r="Q38" s="16"/>
      <c r="U38" s="16"/>
    </row>
    <row r="39" spans="3:21" s="15" customFormat="1" ht="19.149999999999999" customHeight="1" x14ac:dyDescent="0.15">
      <c r="C39" s="26">
        <f>集計表!N5</f>
        <v>3</v>
      </c>
      <c r="D39" s="11" t="str">
        <f>集計表!O5</f>
        <v>変わらない</v>
      </c>
      <c r="E39" s="22">
        <f>集計表!P5</f>
        <v>27</v>
      </c>
      <c r="F39" s="23">
        <f>集計表!Q5</f>
        <v>37.5</v>
      </c>
      <c r="H39" s="45">
        <v>3</v>
      </c>
      <c r="I39" s="46">
        <f t="shared" si="6"/>
        <v>15</v>
      </c>
      <c r="J39" s="54">
        <f>'[1]集計（対前年）'!F39</f>
        <v>45.3125</v>
      </c>
      <c r="K39" s="104">
        <f t="shared" si="7"/>
        <v>-7.8125</v>
      </c>
      <c r="L39" s="36" t="s">
        <v>77</v>
      </c>
      <c r="M39" s="15">
        <v>12</v>
      </c>
      <c r="N39" s="83">
        <v>21.8</v>
      </c>
      <c r="Q39" s="16"/>
      <c r="U39" s="16"/>
    </row>
    <row r="40" spans="3:21" s="15" customFormat="1" ht="19.149999999999999" customHeight="1" x14ac:dyDescent="0.15">
      <c r="C40" s="26">
        <f>集計表!N6</f>
        <v>4</v>
      </c>
      <c r="D40" s="11" t="str">
        <f>集計表!O6</f>
        <v>やや悪くなる</v>
      </c>
      <c r="E40" s="22">
        <f>集計表!P6</f>
        <v>20</v>
      </c>
      <c r="F40" s="23">
        <f>集計表!Q6</f>
        <v>27.777777777777779</v>
      </c>
      <c r="H40" s="45">
        <v>4</v>
      </c>
      <c r="I40" s="46">
        <f t="shared" si="6"/>
        <v>-4</v>
      </c>
      <c r="J40" s="54">
        <f>'[1]集計（対前年）'!F40</f>
        <v>23.4375</v>
      </c>
      <c r="K40" s="106">
        <f t="shared" si="7"/>
        <v>4.3402777777777786</v>
      </c>
      <c r="L40" s="36" t="s">
        <v>78</v>
      </c>
      <c r="M40" s="15">
        <v>24</v>
      </c>
      <c r="N40" s="83">
        <v>43.6</v>
      </c>
      <c r="Q40" s="16"/>
      <c r="U40" s="16"/>
    </row>
    <row r="41" spans="3:21" s="15" customFormat="1" ht="19.149999999999999" customHeight="1" x14ac:dyDescent="0.15">
      <c r="C41" s="26">
        <f>集計表!N7</f>
        <v>5</v>
      </c>
      <c r="D41" s="11" t="str">
        <f>集計表!O7</f>
        <v>悪くなる</v>
      </c>
      <c r="E41" s="22">
        <f>集計表!P7</f>
        <v>2</v>
      </c>
      <c r="F41" s="23">
        <f>集計表!Q7</f>
        <v>2.7777777777777777</v>
      </c>
      <c r="H41" s="47">
        <v>5</v>
      </c>
      <c r="I41" s="48">
        <f t="shared" si="6"/>
        <v>-10</v>
      </c>
      <c r="J41" s="54">
        <f>'[1]集計（対前年）'!F41</f>
        <v>0</v>
      </c>
      <c r="K41" s="106">
        <f t="shared" si="7"/>
        <v>2.7777777777777777</v>
      </c>
      <c r="L41" t="s">
        <v>79</v>
      </c>
      <c r="M41">
        <v>12</v>
      </c>
      <c r="N41" s="83">
        <v>21.8</v>
      </c>
      <c r="Q41" s="16"/>
      <c r="U41" s="16"/>
    </row>
    <row r="42" spans="3:21" s="15" customFormat="1" ht="19.149999999999999" customHeight="1" thickBot="1" x14ac:dyDescent="0.2">
      <c r="C42" s="123" t="str">
        <f>集計表!N16</f>
        <v>計</v>
      </c>
      <c r="D42" s="124"/>
      <c r="E42" s="24">
        <f>集計表!P16</f>
        <v>72</v>
      </c>
      <c r="F42" s="25">
        <f>集計表!Q16</f>
        <v>100</v>
      </c>
      <c r="H42" s="47" t="s">
        <v>43</v>
      </c>
      <c r="I42" s="48">
        <f>E42-M42</f>
        <v>17</v>
      </c>
      <c r="J42" s="54">
        <f>'[1]集計（対前年）'!F42</f>
        <v>100</v>
      </c>
      <c r="K42" s="54">
        <f t="shared" si="7"/>
        <v>0</v>
      </c>
      <c r="L42"/>
      <c r="M42" s="15">
        <v>55</v>
      </c>
      <c r="N42" s="83">
        <v>100</v>
      </c>
      <c r="Q42" s="16"/>
      <c r="U42" s="16"/>
    </row>
    <row r="43" spans="3:21" s="15" customFormat="1" ht="19.149999999999999" customHeight="1" thickBot="1" x14ac:dyDescent="0.2">
      <c r="F43" s="16"/>
      <c r="H43" s="131" t="s">
        <v>198</v>
      </c>
      <c r="I43" s="132"/>
      <c r="J43" s="132"/>
      <c r="K43" s="132"/>
      <c r="M43" s="16"/>
      <c r="N43" s="16"/>
      <c r="Q43" s="16"/>
      <c r="U43" s="16"/>
    </row>
    <row r="44" spans="3:21" s="15" customFormat="1" ht="18.600000000000001" customHeight="1" x14ac:dyDescent="0.15">
      <c r="C44" s="129" t="str">
        <f>集計表!R2</f>
        <v>問５－１　設備投資</v>
      </c>
      <c r="D44" s="130"/>
      <c r="E44" s="17" t="str">
        <f>集計表!T2</f>
        <v>企業数</v>
      </c>
      <c r="F44" s="18" t="str">
        <f>集計表!U2</f>
        <v>割合</v>
      </c>
      <c r="H44" s="41"/>
      <c r="I44" s="41" t="s">
        <v>12</v>
      </c>
      <c r="J44" s="52" t="s">
        <v>13</v>
      </c>
      <c r="K44" s="52" t="s">
        <v>89</v>
      </c>
      <c r="M44" s="15" t="s">
        <v>41</v>
      </c>
      <c r="N44" s="16" t="s">
        <v>42</v>
      </c>
      <c r="Q44" s="16"/>
      <c r="U44" s="16"/>
    </row>
    <row r="45" spans="3:21" s="15" customFormat="1" ht="18.600000000000001" customHeight="1" x14ac:dyDescent="0.15">
      <c r="C45" s="26">
        <f>集計表!R3</f>
        <v>1</v>
      </c>
      <c r="D45" s="11" t="str">
        <f>集計表!S3</f>
        <v>予定がある</v>
      </c>
      <c r="E45" s="22">
        <f>集計表!T3</f>
        <v>20</v>
      </c>
      <c r="F45" s="23">
        <f>集計表!U3</f>
        <v>27.777777777777779</v>
      </c>
      <c r="G45" s="35"/>
      <c r="H45" s="41">
        <v>1</v>
      </c>
      <c r="I45" s="42">
        <f t="shared" ref="I45:I48" si="8">E45-M45</f>
        <v>7</v>
      </c>
      <c r="J45" s="53">
        <f>'[1]集計（対前年）'!F45</f>
        <v>31.25</v>
      </c>
      <c r="K45" s="53">
        <f>F45-J45</f>
        <v>-3.4722222222222214</v>
      </c>
      <c r="L45" s="15" t="s">
        <v>80</v>
      </c>
      <c r="M45" s="15">
        <v>13</v>
      </c>
      <c r="N45" s="83">
        <v>23.2</v>
      </c>
      <c r="O45" s="35"/>
      <c r="P45" s="35"/>
      <c r="Q45" s="35"/>
      <c r="R45" s="35"/>
      <c r="S45" s="35"/>
      <c r="T45" s="35"/>
      <c r="U45" s="35"/>
    </row>
    <row r="46" spans="3:21" s="15" customFormat="1" ht="18.600000000000001" customHeight="1" x14ac:dyDescent="0.15">
      <c r="C46" s="26">
        <f>集計表!R4</f>
        <v>2</v>
      </c>
      <c r="D46" s="11" t="str">
        <f>集計表!S4</f>
        <v>検討中</v>
      </c>
      <c r="E46" s="22">
        <f>集計表!T4</f>
        <v>22</v>
      </c>
      <c r="F46" s="23">
        <f>集計表!U4</f>
        <v>30.555555555555557</v>
      </c>
      <c r="G46" s="36"/>
      <c r="H46" s="41">
        <v>2</v>
      </c>
      <c r="I46" s="42">
        <f t="shared" si="8"/>
        <v>0</v>
      </c>
      <c r="J46" s="53">
        <f>'[1]集計（対前年）'!F46</f>
        <v>34.375</v>
      </c>
      <c r="K46" s="53">
        <f t="shared" ref="K46:K48" si="9">F46-J46</f>
        <v>-3.8194444444444429</v>
      </c>
      <c r="L46" s="15" t="s">
        <v>81</v>
      </c>
      <c r="M46" s="15">
        <v>22</v>
      </c>
      <c r="N46" s="83">
        <v>39.299999999999997</v>
      </c>
      <c r="O46" s="35"/>
      <c r="P46" s="35"/>
      <c r="Q46" s="35"/>
      <c r="R46" s="35"/>
      <c r="S46" s="35"/>
      <c r="T46" s="35"/>
      <c r="U46" s="35"/>
    </row>
    <row r="47" spans="3:21" s="15" customFormat="1" ht="18.600000000000001" customHeight="1" x14ac:dyDescent="0.15">
      <c r="C47" s="26">
        <f>集計表!R5</f>
        <v>3</v>
      </c>
      <c r="D47" s="11" t="str">
        <f>集計表!S5</f>
        <v>ない</v>
      </c>
      <c r="E47" s="22">
        <f>集計表!T5</f>
        <v>30</v>
      </c>
      <c r="F47" s="23">
        <f>集計表!U5</f>
        <v>41.666666666666671</v>
      </c>
      <c r="G47" s="36"/>
      <c r="H47" s="41">
        <v>3</v>
      </c>
      <c r="I47" s="42">
        <f t="shared" si="8"/>
        <v>9</v>
      </c>
      <c r="J47" s="53">
        <f>'[1]集計（対前年）'!F47</f>
        <v>34.375</v>
      </c>
      <c r="K47" s="103">
        <f t="shared" si="9"/>
        <v>7.2916666666666714</v>
      </c>
      <c r="L47" s="15" t="s">
        <v>82</v>
      </c>
      <c r="M47" s="15">
        <v>21</v>
      </c>
      <c r="N47" s="83">
        <v>37.5</v>
      </c>
      <c r="O47" s="35"/>
      <c r="P47" s="35"/>
      <c r="Q47" s="35"/>
      <c r="R47" s="35"/>
      <c r="S47" s="35"/>
      <c r="T47" s="35"/>
      <c r="U47" s="35"/>
    </row>
    <row r="48" spans="3:21" s="15" customFormat="1" ht="18.600000000000001" customHeight="1" thickBot="1" x14ac:dyDescent="0.2">
      <c r="C48" s="123" t="str">
        <f>集計表!R16</f>
        <v>計</v>
      </c>
      <c r="D48" s="124"/>
      <c r="E48" s="24">
        <f>集計表!T16</f>
        <v>72</v>
      </c>
      <c r="F48" s="25">
        <f>集計表!U16</f>
        <v>100</v>
      </c>
      <c r="G48" s="36"/>
      <c r="H48" s="41" t="s">
        <v>43</v>
      </c>
      <c r="I48" s="42">
        <f t="shared" si="8"/>
        <v>16</v>
      </c>
      <c r="J48" s="53">
        <f>'[1]集計（対前年）'!F48</f>
        <v>100</v>
      </c>
      <c r="K48" s="53">
        <f t="shared" si="9"/>
        <v>0</v>
      </c>
      <c r="M48" s="15">
        <v>56</v>
      </c>
      <c r="N48" s="83">
        <v>100</v>
      </c>
      <c r="O48" s="35"/>
      <c r="P48" s="35"/>
      <c r="Q48" s="35"/>
      <c r="R48" s="35"/>
      <c r="S48" s="35"/>
      <c r="T48" s="35"/>
      <c r="U48" s="35"/>
    </row>
    <row r="49" spans="3:14" ht="18.600000000000001" customHeight="1" thickBot="1" x14ac:dyDescent="0.2">
      <c r="H49" s="40"/>
      <c r="I49" s="40"/>
      <c r="J49" s="40"/>
      <c r="K49" s="40"/>
    </row>
    <row r="50" spans="3:14" ht="18.600000000000001" customHeight="1" x14ac:dyDescent="0.15">
      <c r="C50" s="121" t="str">
        <f>集計表!V2</f>
        <v>問５－２　計画内容</v>
      </c>
      <c r="D50" s="122"/>
      <c r="E50" s="17" t="str">
        <f>集計表!X2</f>
        <v>企業数</v>
      </c>
      <c r="F50" s="18" t="str">
        <f>集計表!Y2</f>
        <v>割合</v>
      </c>
      <c r="H50" s="40"/>
      <c r="I50" s="40"/>
      <c r="J50" s="52" t="s">
        <v>13</v>
      </c>
      <c r="K50" s="52" t="s">
        <v>89</v>
      </c>
      <c r="M50" s="15" t="s">
        <v>41</v>
      </c>
      <c r="N50" s="16" t="s">
        <v>42</v>
      </c>
    </row>
    <row r="51" spans="3:14" ht="18.600000000000001" customHeight="1" x14ac:dyDescent="0.15">
      <c r="C51" s="30">
        <f>集計表!V3</f>
        <v>1</v>
      </c>
      <c r="D51" s="11" t="str">
        <f>集計表!W3</f>
        <v>土地</v>
      </c>
      <c r="E51" s="22">
        <f>集計表!X3</f>
        <v>4</v>
      </c>
      <c r="F51" s="31">
        <f>集計表!Y3</f>
        <v>6.4516129032258061</v>
      </c>
      <c r="H51" s="40"/>
      <c r="I51" s="40"/>
      <c r="J51" s="53">
        <f>'[1]集計（対前年）'!F51</f>
        <v>4.918032786885246</v>
      </c>
      <c r="K51" s="53">
        <f>F51-J51</f>
        <v>1.53358011634056</v>
      </c>
      <c r="M51" s="22">
        <v>6</v>
      </c>
      <c r="N51" s="31">
        <v>13</v>
      </c>
    </row>
    <row r="52" spans="3:14" ht="18.600000000000001" customHeight="1" x14ac:dyDescent="0.15">
      <c r="C52" s="30">
        <f>集計表!V4</f>
        <v>2</v>
      </c>
      <c r="D52" s="11" t="str">
        <f>集計表!W4</f>
        <v>建物</v>
      </c>
      <c r="E52" s="22">
        <f>集計表!X4</f>
        <v>13</v>
      </c>
      <c r="F52" s="31">
        <f>集計表!Y4</f>
        <v>20.967741935483872</v>
      </c>
      <c r="H52" s="40"/>
      <c r="I52" s="40"/>
      <c r="J52" s="53">
        <f>'[1]集計（対前年）'!F52</f>
        <v>19.672131147540984</v>
      </c>
      <c r="K52" s="53">
        <f t="shared" ref="K52:K57" si="10">F52-J52</f>
        <v>1.2956107879428878</v>
      </c>
      <c r="M52" s="22">
        <v>10</v>
      </c>
      <c r="N52" s="31">
        <v>21.7</v>
      </c>
    </row>
    <row r="53" spans="3:14" ht="18.600000000000001" customHeight="1" x14ac:dyDescent="0.15">
      <c r="C53" s="30">
        <f>集計表!V5</f>
        <v>3</v>
      </c>
      <c r="D53" s="11" t="str">
        <f>集計表!W5</f>
        <v>機械</v>
      </c>
      <c r="E53" s="22">
        <f>集計表!X5</f>
        <v>21</v>
      </c>
      <c r="F53" s="31">
        <f>集計表!Y5</f>
        <v>33.87096774193548</v>
      </c>
      <c r="H53" s="40"/>
      <c r="I53" s="40"/>
      <c r="J53" s="53">
        <f>'[1]集計（対前年）'!F53</f>
        <v>36.065573770491802</v>
      </c>
      <c r="K53" s="53">
        <f t="shared" si="10"/>
        <v>-2.194606028556322</v>
      </c>
      <c r="M53" s="22">
        <v>17</v>
      </c>
      <c r="N53" s="31">
        <v>37</v>
      </c>
    </row>
    <row r="54" spans="3:14" ht="18.600000000000001" customHeight="1" x14ac:dyDescent="0.15">
      <c r="C54" s="30">
        <f>集計表!V6</f>
        <v>4</v>
      </c>
      <c r="D54" s="11" t="str">
        <f>集計表!W6</f>
        <v>付帯設備</v>
      </c>
      <c r="E54" s="22">
        <f>集計表!X6</f>
        <v>16</v>
      </c>
      <c r="F54" s="31">
        <f>集計表!Y6</f>
        <v>25.806451612903224</v>
      </c>
      <c r="H54" s="40"/>
      <c r="I54" s="40"/>
      <c r="J54" s="53">
        <f>'[1]集計（対前年）'!F54</f>
        <v>29.508196721311474</v>
      </c>
      <c r="K54" s="53">
        <f t="shared" si="10"/>
        <v>-3.7017451084082502</v>
      </c>
      <c r="M54" s="22">
        <v>8</v>
      </c>
      <c r="N54" s="31">
        <v>17.399999999999999</v>
      </c>
    </row>
    <row r="55" spans="3:14" ht="18.600000000000001" customHeight="1" x14ac:dyDescent="0.15">
      <c r="C55" s="30">
        <f>集計表!V7</f>
        <v>5</v>
      </c>
      <c r="D55" s="11" t="str">
        <f>集計表!W7</f>
        <v>車両</v>
      </c>
      <c r="E55" s="22">
        <f>集計表!X7</f>
        <v>8</v>
      </c>
      <c r="F55" s="31">
        <f>集計表!Y7</f>
        <v>12.903225806451612</v>
      </c>
      <c r="H55" s="40"/>
      <c r="I55" s="40"/>
      <c r="J55" s="53">
        <f>'[1]集計（対前年）'!F55</f>
        <v>9.8360655737704921</v>
      </c>
      <c r="K55" s="53">
        <f t="shared" si="10"/>
        <v>3.06716023268112</v>
      </c>
      <c r="M55" s="22">
        <v>3</v>
      </c>
      <c r="N55" s="31">
        <v>6.5</v>
      </c>
    </row>
    <row r="56" spans="3:14" ht="18.600000000000001" customHeight="1" x14ac:dyDescent="0.15">
      <c r="C56" s="30">
        <f>集計表!V8</f>
        <v>6</v>
      </c>
      <c r="D56" s="11" t="str">
        <f>集計表!W8</f>
        <v>その他</v>
      </c>
      <c r="E56" s="22">
        <f>集計表!X8</f>
        <v>0</v>
      </c>
      <c r="F56" s="31">
        <f>集計表!Y8</f>
        <v>0</v>
      </c>
      <c r="H56" s="40"/>
      <c r="I56" s="40"/>
      <c r="J56" s="53">
        <f>'[1]集計（対前年）'!F56</f>
        <v>0</v>
      </c>
      <c r="K56" s="53">
        <f t="shared" si="10"/>
        <v>0</v>
      </c>
      <c r="M56" s="22">
        <v>2</v>
      </c>
      <c r="N56" s="31">
        <v>4.3</v>
      </c>
    </row>
    <row r="57" spans="3:14" ht="18.600000000000001" customHeight="1" thickBot="1" x14ac:dyDescent="0.2">
      <c r="C57" s="123" t="str">
        <f>集計表!V16</f>
        <v>計</v>
      </c>
      <c r="D57" s="124"/>
      <c r="E57" s="24">
        <f>集計表!X16</f>
        <v>62</v>
      </c>
      <c r="F57" s="25">
        <f>集計表!Y16</f>
        <v>100</v>
      </c>
      <c r="H57" s="40"/>
      <c r="I57" s="40"/>
      <c r="J57" s="53">
        <f>'[1]集計（対前年）'!F57</f>
        <v>100</v>
      </c>
      <c r="K57" s="53">
        <f t="shared" si="10"/>
        <v>0</v>
      </c>
      <c r="M57" s="24">
        <v>46</v>
      </c>
      <c r="N57" s="25">
        <v>99.999999999999986</v>
      </c>
    </row>
    <row r="58" spans="3:14" ht="18.600000000000001" customHeight="1" thickBot="1" x14ac:dyDescent="0.2">
      <c r="C58" s="20"/>
      <c r="D58" s="20"/>
      <c r="E58" s="21"/>
      <c r="F58" s="21"/>
      <c r="H58" s="40"/>
      <c r="I58" s="40"/>
      <c r="J58" s="40"/>
      <c r="K58" s="40"/>
    </row>
    <row r="59" spans="3:14" ht="18.600000000000001" customHeight="1" x14ac:dyDescent="0.15">
      <c r="C59" s="127" t="str">
        <f>集計表!Z2</f>
        <v>問６　従業員の採用</v>
      </c>
      <c r="D59" s="128"/>
      <c r="E59" s="32" t="s">
        <v>41</v>
      </c>
      <c r="F59" s="33" t="s">
        <v>42</v>
      </c>
      <c r="H59" s="41"/>
      <c r="I59" s="41" t="s">
        <v>12</v>
      </c>
      <c r="J59" s="52" t="s">
        <v>13</v>
      </c>
      <c r="K59" s="52" t="s">
        <v>89</v>
      </c>
      <c r="M59" s="10" t="s">
        <v>41</v>
      </c>
      <c r="N59" s="10" t="s">
        <v>42</v>
      </c>
    </row>
    <row r="60" spans="3:14" ht="18.600000000000001" customHeight="1" x14ac:dyDescent="0.15">
      <c r="C60" s="30">
        <v>1</v>
      </c>
      <c r="D60" s="109" t="str">
        <f>集計表!AA3</f>
        <v>正社員の増</v>
      </c>
      <c r="E60" s="110">
        <f>集計表!AB3</f>
        <v>36</v>
      </c>
      <c r="F60" s="111">
        <f>集計表!AC3</f>
        <v>46.753246753246749</v>
      </c>
      <c r="H60" s="47">
        <v>1</v>
      </c>
      <c r="I60" s="48">
        <f>E60-M60</f>
        <v>25</v>
      </c>
      <c r="J60" s="53">
        <f>'[1]集計（対前年）'!F60</f>
        <v>41.17647058823529</v>
      </c>
      <c r="K60" s="107">
        <f>F60-J60</f>
        <v>5.5767761650114593</v>
      </c>
      <c r="L60" t="s">
        <v>83</v>
      </c>
      <c r="M60" s="15">
        <v>11</v>
      </c>
      <c r="N60" s="83">
        <v>20</v>
      </c>
    </row>
    <row r="61" spans="3:14" ht="18.600000000000001" customHeight="1" x14ac:dyDescent="0.15">
      <c r="C61" s="30">
        <v>2</v>
      </c>
      <c r="D61" s="11" t="str">
        <f>集計表!AA4</f>
        <v>パート・派遣の増</v>
      </c>
      <c r="E61" s="22">
        <f>集計表!AB4</f>
        <v>11</v>
      </c>
      <c r="F61" s="31">
        <f>集計表!AC4</f>
        <v>14.285714285714285</v>
      </c>
      <c r="H61" s="47">
        <v>2</v>
      </c>
      <c r="I61" s="48">
        <f t="shared" ref="I61:I62" si="11">E61-M61</f>
        <v>8</v>
      </c>
      <c r="J61" s="53">
        <f>'[1]集計（対前年）'!F61</f>
        <v>10.294117647058822</v>
      </c>
      <c r="K61" s="107">
        <f t="shared" ref="K61:K65" si="12">F61-J61</f>
        <v>3.9915966386554622</v>
      </c>
      <c r="L61" t="s">
        <v>84</v>
      </c>
      <c r="M61" s="15">
        <v>3</v>
      </c>
      <c r="N61" s="83">
        <v>5.5</v>
      </c>
    </row>
    <row r="62" spans="3:14" ht="18.600000000000001" customHeight="1" x14ac:dyDescent="0.15">
      <c r="C62" s="30">
        <v>3</v>
      </c>
      <c r="D62" s="11" t="str">
        <f>集計表!AA5</f>
        <v>現状どおり</v>
      </c>
      <c r="E62" s="22">
        <f>集計表!AB5</f>
        <v>28</v>
      </c>
      <c r="F62" s="31">
        <f>集計表!AC5</f>
        <v>36.363636363636367</v>
      </c>
      <c r="H62" s="47">
        <v>3</v>
      </c>
      <c r="I62" s="48">
        <f t="shared" si="11"/>
        <v>-5</v>
      </c>
      <c r="J62" s="53">
        <f>'[1]集計（対前年）'!F62</f>
        <v>39.705882352941174</v>
      </c>
      <c r="K62" s="53">
        <f t="shared" si="12"/>
        <v>-3.3422459893048071</v>
      </c>
      <c r="L62" t="s">
        <v>85</v>
      </c>
      <c r="M62" s="15">
        <v>33</v>
      </c>
      <c r="N62" s="83">
        <v>60</v>
      </c>
    </row>
    <row r="63" spans="3:14" ht="18.600000000000001" customHeight="1" x14ac:dyDescent="0.15">
      <c r="C63" s="30">
        <v>4</v>
      </c>
      <c r="D63" s="11" t="str">
        <f>集計表!AA6</f>
        <v>削減</v>
      </c>
      <c r="E63" s="22">
        <f>集計表!AB6</f>
        <v>1</v>
      </c>
      <c r="F63" s="31">
        <f>集計表!AC6</f>
        <v>1.2987012987012987</v>
      </c>
      <c r="H63" s="1">
        <v>4</v>
      </c>
      <c r="I63" s="1">
        <v>7</v>
      </c>
      <c r="J63" s="53">
        <f>'[1]集計（対前年）'!F63</f>
        <v>2.9411764705882351</v>
      </c>
      <c r="K63" s="53">
        <f t="shared" si="12"/>
        <v>-1.6424751718869364</v>
      </c>
      <c r="M63" s="15">
        <v>5</v>
      </c>
      <c r="N63" s="83">
        <v>9.1</v>
      </c>
    </row>
    <row r="64" spans="3:14" ht="18.600000000000001" customHeight="1" x14ac:dyDescent="0.15">
      <c r="C64" s="26">
        <v>5</v>
      </c>
      <c r="D64" s="11" t="s">
        <v>97</v>
      </c>
      <c r="E64" s="22">
        <f>集計表!AB7</f>
        <v>1</v>
      </c>
      <c r="F64" s="23">
        <f>集計表!AC7</f>
        <v>1.2987012987012987</v>
      </c>
      <c r="H64" s="1"/>
      <c r="I64" s="1"/>
      <c r="J64" s="53">
        <f>'[1]集計（対前年）'!F64</f>
        <v>5.8823529411764701</v>
      </c>
      <c r="K64" s="53">
        <f t="shared" si="12"/>
        <v>-4.5836516424751714</v>
      </c>
      <c r="M64" s="15">
        <v>3</v>
      </c>
      <c r="N64" s="83">
        <v>5.5</v>
      </c>
    </row>
    <row r="65" spans="3:15" ht="18.600000000000001" customHeight="1" thickBot="1" x14ac:dyDescent="0.2">
      <c r="C65" s="125" t="str">
        <f>集計表!Z16</f>
        <v>計</v>
      </c>
      <c r="D65" s="126"/>
      <c r="E65" s="34">
        <f>集計表!AB16</f>
        <v>77</v>
      </c>
      <c r="F65" s="84">
        <f>集計表!AC16</f>
        <v>100</v>
      </c>
      <c r="H65" s="47" t="s">
        <v>43</v>
      </c>
      <c r="I65" s="48">
        <f>E65-M63</f>
        <v>72</v>
      </c>
      <c r="J65" s="53">
        <f>'[1]集計（対前年）'!F65</f>
        <v>99.999999999999986</v>
      </c>
      <c r="K65" s="53">
        <f t="shared" si="12"/>
        <v>0</v>
      </c>
      <c r="M65" s="15">
        <v>55</v>
      </c>
      <c r="N65" s="83">
        <v>100</v>
      </c>
    </row>
    <row r="66" spans="3:15" ht="18.600000000000001" customHeight="1" thickBot="1" x14ac:dyDescent="0.2">
      <c r="H66" s="40"/>
      <c r="I66" s="40"/>
      <c r="J66" s="40"/>
      <c r="K66" s="40"/>
    </row>
    <row r="67" spans="3:15" ht="18.600000000000001" customHeight="1" x14ac:dyDescent="0.15">
      <c r="C67" s="121" t="str">
        <f>集計表!AD2</f>
        <v>問７　課題</v>
      </c>
      <c r="D67" s="122"/>
      <c r="E67" s="17" t="str">
        <f>集計表!AF2</f>
        <v>企業数</v>
      </c>
      <c r="F67" s="18" t="str">
        <f>集計表!AG2</f>
        <v>割合</v>
      </c>
      <c r="H67" s="41"/>
      <c r="I67" s="41" t="s">
        <v>12</v>
      </c>
      <c r="J67" s="52" t="s">
        <v>13</v>
      </c>
      <c r="K67" s="52" t="s">
        <v>89</v>
      </c>
      <c r="M67" s="10" t="s">
        <v>41</v>
      </c>
      <c r="N67" s="10" t="s">
        <v>42</v>
      </c>
    </row>
    <row r="68" spans="3:15" ht="18.600000000000001" customHeight="1" x14ac:dyDescent="0.15">
      <c r="C68" s="26">
        <f>集計表!AD3</f>
        <v>1</v>
      </c>
      <c r="D68" s="89" t="str">
        <f>集計表!AE3</f>
        <v>設備の老朽化</v>
      </c>
      <c r="E68" s="90">
        <f>集計表!AF3</f>
        <v>33</v>
      </c>
      <c r="F68" s="88">
        <f>集計表!AG3</f>
        <v>17.837837837837839</v>
      </c>
      <c r="H68" s="47">
        <v>1</v>
      </c>
      <c r="I68" s="48">
        <f t="shared" ref="I68:I80" si="13">E68-M68</f>
        <v>8</v>
      </c>
      <c r="J68" s="53">
        <f>'[1]集計（対前年）'!F68</f>
        <v>19.867549668874172</v>
      </c>
      <c r="K68" s="53">
        <f>F68-J68</f>
        <v>-2.0297118310363338</v>
      </c>
      <c r="L68" s="16" t="s">
        <v>86</v>
      </c>
      <c r="M68" s="15">
        <v>25</v>
      </c>
      <c r="N68" s="83">
        <v>21.2</v>
      </c>
      <c r="O68" s="85" t="s">
        <v>119</v>
      </c>
    </row>
    <row r="69" spans="3:15" ht="18.600000000000001" customHeight="1" x14ac:dyDescent="0.15">
      <c r="C69" s="26">
        <f>集計表!AD4</f>
        <v>2</v>
      </c>
      <c r="D69" s="11" t="str">
        <f>集計表!AE4</f>
        <v>受注、売上減少</v>
      </c>
      <c r="E69" s="22">
        <f>集計表!AF4</f>
        <v>28</v>
      </c>
      <c r="F69" s="23">
        <f>集計表!AG4</f>
        <v>15.135135135135137</v>
      </c>
      <c r="H69" s="47">
        <v>2</v>
      </c>
      <c r="I69" s="48">
        <f t="shared" si="13"/>
        <v>10</v>
      </c>
      <c r="J69" s="53">
        <f>'[1]集計（対前年）'!F69</f>
        <v>13.245033112582782</v>
      </c>
      <c r="K69" s="53">
        <f t="shared" ref="K69:K81" si="14">F69-J69</f>
        <v>1.8901020225523553</v>
      </c>
      <c r="L69" s="16" t="s">
        <v>87</v>
      </c>
      <c r="M69" s="15">
        <v>18</v>
      </c>
      <c r="N69" s="83">
        <v>15.3</v>
      </c>
      <c r="O69" s="85" t="s">
        <v>119</v>
      </c>
    </row>
    <row r="70" spans="3:15" ht="18.600000000000001" customHeight="1" x14ac:dyDescent="0.15">
      <c r="C70" s="26">
        <f>集計表!AD5</f>
        <v>3</v>
      </c>
      <c r="D70" s="11" t="str">
        <f>集計表!AE5</f>
        <v>事業コストの増</v>
      </c>
      <c r="E70" s="22">
        <f>集計表!AF5</f>
        <v>31</v>
      </c>
      <c r="F70" s="23">
        <f>集計表!AG5</f>
        <v>16.756756756756758</v>
      </c>
      <c r="H70" s="47">
        <v>3</v>
      </c>
      <c r="I70" s="48">
        <f t="shared" si="13"/>
        <v>8</v>
      </c>
      <c r="J70" s="53">
        <f>'[1]集計（対前年）'!F70</f>
        <v>5.298013245033113</v>
      </c>
      <c r="K70" s="105">
        <f t="shared" si="14"/>
        <v>11.458743511723645</v>
      </c>
      <c r="L70" s="16" t="s">
        <v>88</v>
      </c>
      <c r="M70" s="15">
        <v>23</v>
      </c>
      <c r="N70" s="83">
        <v>19.5</v>
      </c>
      <c r="O70" s="85" t="s">
        <v>119</v>
      </c>
    </row>
    <row r="71" spans="3:15" ht="18.600000000000001" customHeight="1" x14ac:dyDescent="0.15">
      <c r="C71" s="26">
        <f>集計表!AD6</f>
        <v>4</v>
      </c>
      <c r="D71" s="11" t="str">
        <f>集計表!AE6</f>
        <v>経費削減</v>
      </c>
      <c r="E71" s="22">
        <f>集計表!AF6</f>
        <v>20</v>
      </c>
      <c r="F71" s="23">
        <f>集計表!AG6</f>
        <v>10.810810810810811</v>
      </c>
      <c r="H71" s="47">
        <v>4</v>
      </c>
      <c r="I71" s="48">
        <v>6</v>
      </c>
      <c r="J71" s="53">
        <f>'[1]集計（対前年）'!F71</f>
        <v>11.920529801324504</v>
      </c>
      <c r="K71" s="53">
        <f t="shared" si="14"/>
        <v>-1.1097189905136933</v>
      </c>
      <c r="L71" s="16" t="s">
        <v>104</v>
      </c>
      <c r="M71" s="15">
        <v>8</v>
      </c>
      <c r="N71" s="83">
        <v>6.8</v>
      </c>
      <c r="O71" s="85" t="s">
        <v>119</v>
      </c>
    </row>
    <row r="72" spans="3:15" ht="18.600000000000001" customHeight="1" x14ac:dyDescent="0.15">
      <c r="C72" s="26">
        <f>集計表!AD7</f>
        <v>5</v>
      </c>
      <c r="D72" s="89" t="str">
        <f>集計表!AE7</f>
        <v>雇用の確保</v>
      </c>
      <c r="E72" s="90">
        <f>集計表!AF7</f>
        <v>32</v>
      </c>
      <c r="F72" s="88">
        <f>集計表!AG7</f>
        <v>17.297297297297298</v>
      </c>
      <c r="H72" s="47">
        <v>5</v>
      </c>
      <c r="I72" s="48">
        <f>E72-M71</f>
        <v>24</v>
      </c>
      <c r="J72" s="53">
        <f>'[1]集計（対前年）'!F72</f>
        <v>13.90728476821192</v>
      </c>
      <c r="K72" s="53">
        <f t="shared" si="14"/>
        <v>3.3900125290853786</v>
      </c>
      <c r="L72" s="16" t="s">
        <v>114</v>
      </c>
      <c r="M72" s="15">
        <v>21</v>
      </c>
      <c r="N72" s="83">
        <v>17.8</v>
      </c>
      <c r="O72" s="85" t="s">
        <v>119</v>
      </c>
    </row>
    <row r="73" spans="3:15" ht="17.25" x14ac:dyDescent="0.15">
      <c r="C73" s="26">
        <v>6</v>
      </c>
      <c r="D73" s="11" t="str">
        <f>集計表!AE9</f>
        <v>後継者育成</v>
      </c>
      <c r="E73" s="22">
        <f>集計表!AF9</f>
        <v>13</v>
      </c>
      <c r="F73" s="23">
        <f>集計表!AG9</f>
        <v>7.0270270270270272</v>
      </c>
      <c r="H73" s="47">
        <v>7</v>
      </c>
      <c r="I73" s="48">
        <f t="shared" si="13"/>
        <v>7</v>
      </c>
      <c r="J73" s="53">
        <f>'[1]集計（対前年）'!F73</f>
        <v>11.920529801324504</v>
      </c>
      <c r="K73" s="53">
        <f t="shared" si="14"/>
        <v>-4.8935027742974766</v>
      </c>
      <c r="L73" s="16" t="s">
        <v>116</v>
      </c>
      <c r="M73" s="15">
        <v>6</v>
      </c>
      <c r="N73" s="83">
        <v>5.0999999999999996</v>
      </c>
      <c r="O73" s="85" t="s">
        <v>119</v>
      </c>
    </row>
    <row r="74" spans="3:15" ht="17.25" x14ac:dyDescent="0.15">
      <c r="C74" s="26">
        <v>7</v>
      </c>
      <c r="D74" s="11" t="str">
        <f>集計表!AE10</f>
        <v>労働環境改善</v>
      </c>
      <c r="E74" s="22">
        <f>集計表!AF10</f>
        <v>14</v>
      </c>
      <c r="F74" s="23">
        <f>集計表!AG10</f>
        <v>7.5675675675675684</v>
      </c>
      <c r="H74" s="47">
        <v>8</v>
      </c>
      <c r="I74" s="48">
        <f t="shared" si="13"/>
        <v>6</v>
      </c>
      <c r="J74" s="53">
        <f>'[1]集計（対前年）'!F74</f>
        <v>9.9337748344370862</v>
      </c>
      <c r="K74" s="53">
        <f t="shared" si="14"/>
        <v>-2.3662072668695178</v>
      </c>
      <c r="L74" s="16" t="s">
        <v>117</v>
      </c>
      <c r="M74" s="15">
        <v>8</v>
      </c>
      <c r="N74" s="83">
        <v>6.8</v>
      </c>
      <c r="O74" s="85" t="s">
        <v>119</v>
      </c>
    </row>
    <row r="75" spans="3:15" ht="17.25" x14ac:dyDescent="0.15">
      <c r="C75" s="26">
        <v>8</v>
      </c>
      <c r="D75" s="11" t="str">
        <f>集計表!AE11</f>
        <v>敷地不足</v>
      </c>
      <c r="E75" s="22">
        <f>集計表!AF11</f>
        <v>9</v>
      </c>
      <c r="F75" s="23">
        <f>集計表!AG11</f>
        <v>4.8648648648648649</v>
      </c>
      <c r="H75" s="47">
        <v>9</v>
      </c>
      <c r="I75" s="48">
        <f t="shared" ref="I75:I78" si="15">E75-M75</f>
        <v>8</v>
      </c>
      <c r="J75" s="53">
        <f>'[1]集計（対前年）'!F75</f>
        <v>7.2847682119205297</v>
      </c>
      <c r="K75" s="53">
        <f t="shared" si="14"/>
        <v>-2.4199033470556648</v>
      </c>
      <c r="L75" s="16" t="s">
        <v>69</v>
      </c>
      <c r="M75" s="15">
        <v>1</v>
      </c>
      <c r="N75" s="83">
        <v>0.8</v>
      </c>
      <c r="O75" s="85" t="s">
        <v>119</v>
      </c>
    </row>
    <row r="76" spans="3:15" ht="17.25" x14ac:dyDescent="0.15">
      <c r="C76" s="26">
        <v>9</v>
      </c>
      <c r="D76" s="11" t="str">
        <f>集計表!AE12</f>
        <v>ＣＯ2削減</v>
      </c>
      <c r="E76" s="22">
        <f>集計表!AF12</f>
        <v>2</v>
      </c>
      <c r="F76" s="23">
        <f>集計表!AG12</f>
        <v>1.0810810810810811</v>
      </c>
      <c r="H76" s="47">
        <v>9</v>
      </c>
      <c r="I76" s="48">
        <f>E76-M81</f>
        <v>-116</v>
      </c>
      <c r="J76" s="53">
        <f>'[1]集計（対前年）'!F76</f>
        <v>2.6490066225165565</v>
      </c>
      <c r="K76" s="53">
        <f t="shared" si="14"/>
        <v>-1.5679255414354754</v>
      </c>
      <c r="L76" s="16"/>
      <c r="O76" s="85" t="s">
        <v>119</v>
      </c>
    </row>
    <row r="77" spans="3:15" ht="17.25" x14ac:dyDescent="0.15">
      <c r="C77" s="26">
        <v>10</v>
      </c>
      <c r="D77" s="11" t="str">
        <f>集計表!AE13</f>
        <v>人員削減</v>
      </c>
      <c r="E77" s="22">
        <f>集計表!AF13</f>
        <v>1</v>
      </c>
      <c r="F77" s="23">
        <f>集計表!AG13</f>
        <v>0.54054054054054057</v>
      </c>
      <c r="H77" s="47">
        <v>9</v>
      </c>
      <c r="I77" s="48">
        <f t="shared" ref="I77" si="16">E77-M77</f>
        <v>1</v>
      </c>
      <c r="J77" s="53">
        <f>'[1]集計（対前年）'!F77</f>
        <v>1.3245033112582782</v>
      </c>
      <c r="K77" s="53">
        <f t="shared" si="14"/>
        <v>-0.78396277071773768</v>
      </c>
      <c r="O77" s="85" t="s">
        <v>119</v>
      </c>
    </row>
    <row r="78" spans="3:15" ht="17.25" x14ac:dyDescent="0.15">
      <c r="C78" s="26">
        <v>11</v>
      </c>
      <c r="D78" s="11" t="str">
        <f>集計表!AE14</f>
        <v>コロナ関連経費</v>
      </c>
      <c r="E78" s="22">
        <f>集計表!AF14</f>
        <v>1</v>
      </c>
      <c r="F78" s="23">
        <f>集計表!AG14</f>
        <v>0.54054054054054057</v>
      </c>
      <c r="H78" s="47">
        <v>9</v>
      </c>
      <c r="I78" s="48">
        <f t="shared" si="15"/>
        <v>1</v>
      </c>
      <c r="J78" s="53">
        <f>'[1]集計（対前年）'!F78</f>
        <v>1.3245033112582782</v>
      </c>
      <c r="K78" s="53">
        <f t="shared" si="14"/>
        <v>-0.78396277071773768</v>
      </c>
      <c r="O78" s="85" t="s">
        <v>119</v>
      </c>
    </row>
    <row r="79" spans="3:15" ht="18.600000000000001" customHeight="1" x14ac:dyDescent="0.15">
      <c r="C79" s="26">
        <v>12</v>
      </c>
      <c r="D79" s="11" t="str">
        <f>集計表!AE8</f>
        <v>運転資金</v>
      </c>
      <c r="E79" s="22">
        <f>集計表!AF8</f>
        <v>1</v>
      </c>
      <c r="F79" s="23">
        <f>集計表!AG8</f>
        <v>0.54054054054054057</v>
      </c>
      <c r="H79" s="47">
        <v>6</v>
      </c>
      <c r="I79" s="48">
        <f>E79-M79</f>
        <v>-7</v>
      </c>
      <c r="J79" s="53">
        <f>'[1]集計（対前年）'!F79</f>
        <v>0</v>
      </c>
      <c r="K79" s="53">
        <f t="shared" si="14"/>
        <v>0.54054054054054057</v>
      </c>
      <c r="L79" s="16" t="s">
        <v>115</v>
      </c>
      <c r="M79" s="15">
        <v>8</v>
      </c>
      <c r="N79" s="83">
        <v>6.8</v>
      </c>
      <c r="O79" s="85" t="s">
        <v>119</v>
      </c>
    </row>
    <row r="80" spans="3:15" ht="17.25" x14ac:dyDescent="0.15">
      <c r="C80" s="26">
        <f>集計表!AD15</f>
        <v>13</v>
      </c>
      <c r="D80" s="11" t="str">
        <f>集計表!AE15</f>
        <v>その他</v>
      </c>
      <c r="E80" s="22">
        <f>集計表!AF15</f>
        <v>0</v>
      </c>
      <c r="F80" s="23">
        <f>集計表!AG15</f>
        <v>0</v>
      </c>
      <c r="H80" s="47">
        <v>9</v>
      </c>
      <c r="I80" s="48">
        <f t="shared" si="13"/>
        <v>0</v>
      </c>
      <c r="J80" s="53">
        <f>'[1]集計（対前年）'!F80</f>
        <v>1.3245033112582782</v>
      </c>
      <c r="K80" s="53">
        <f t="shared" si="14"/>
        <v>-1.3245033112582782</v>
      </c>
      <c r="O80" s="85" t="s">
        <v>119</v>
      </c>
    </row>
    <row r="81" spans="3:21" ht="18" thickBot="1" x14ac:dyDescent="0.2">
      <c r="C81" s="123" t="s">
        <v>38</v>
      </c>
      <c r="D81" s="124"/>
      <c r="E81" s="24">
        <f>集計表!AF16</f>
        <v>185</v>
      </c>
      <c r="F81" s="25">
        <f>集計表!AG16</f>
        <v>100.00000000000003</v>
      </c>
      <c r="H81" s="47" t="s">
        <v>38</v>
      </c>
      <c r="I81" s="48" t="e">
        <f>E81-#REF!</f>
        <v>#REF!</v>
      </c>
      <c r="J81" s="53">
        <f>'[1]集計（対前年）'!F81</f>
        <v>100.00000000000001</v>
      </c>
      <c r="K81" s="53">
        <f t="shared" si="14"/>
        <v>0</v>
      </c>
      <c r="L81" t="s">
        <v>120</v>
      </c>
      <c r="M81" s="15">
        <v>118</v>
      </c>
      <c r="N81" s="83">
        <v>99.999999999999986</v>
      </c>
      <c r="O81" s="85" t="s">
        <v>119</v>
      </c>
    </row>
    <row r="82" spans="3:21" ht="14.45" customHeight="1" thickBot="1" x14ac:dyDescent="0.2"/>
    <row r="83" spans="3:21" ht="18.600000000000001" customHeight="1" x14ac:dyDescent="0.15">
      <c r="C83" s="129" t="s">
        <v>98</v>
      </c>
      <c r="D83" s="130"/>
      <c r="E83" s="17" t="s">
        <v>41</v>
      </c>
      <c r="F83" s="18" t="s">
        <v>42</v>
      </c>
      <c r="H83" s="40"/>
      <c r="I83" s="40"/>
      <c r="J83" s="52" t="s">
        <v>13</v>
      </c>
      <c r="K83" s="52" t="s">
        <v>89</v>
      </c>
    </row>
    <row r="84" spans="3:21" ht="18.600000000000001" customHeight="1" x14ac:dyDescent="0.15">
      <c r="C84" s="30">
        <v>1</v>
      </c>
      <c r="D84" s="11" t="s">
        <v>100</v>
      </c>
      <c r="E84" s="22">
        <f>集計表!AK3</f>
        <v>15</v>
      </c>
      <c r="F84" s="31">
        <f>集計表!AL3</f>
        <v>20.833333333333336</v>
      </c>
      <c r="H84" s="40"/>
      <c r="I84" s="40"/>
      <c r="J84" s="53">
        <f>'[1]集計（対前年）'!F84</f>
        <v>12.5</v>
      </c>
      <c r="K84" s="105">
        <f>F84-J84</f>
        <v>8.3333333333333357</v>
      </c>
      <c r="M84" s="10">
        <v>21</v>
      </c>
      <c r="N84" s="10">
        <v>37.5</v>
      </c>
    </row>
    <row r="85" spans="3:21" ht="18" customHeight="1" x14ac:dyDescent="0.15">
      <c r="C85" s="30">
        <v>2</v>
      </c>
      <c r="D85" s="11" t="s">
        <v>101</v>
      </c>
      <c r="E85" s="22">
        <f>集計表!AK4</f>
        <v>43</v>
      </c>
      <c r="F85" s="31">
        <f>集計表!AL4</f>
        <v>59.722222222222221</v>
      </c>
      <c r="H85" s="40"/>
      <c r="I85" s="40"/>
      <c r="J85" s="53">
        <f>'[1]集計（対前年）'!F85</f>
        <v>59.375</v>
      </c>
      <c r="K85" s="53">
        <f t="shared" ref="K85:K87" si="17">F85-J85</f>
        <v>0.34722222222222143</v>
      </c>
      <c r="M85" s="10">
        <v>27</v>
      </c>
      <c r="N85" s="10">
        <v>48.2</v>
      </c>
    </row>
    <row r="86" spans="3:21" ht="18" customHeight="1" x14ac:dyDescent="0.15">
      <c r="C86" s="30">
        <v>3</v>
      </c>
      <c r="D86" s="11" t="s">
        <v>102</v>
      </c>
      <c r="E86" s="22">
        <f>集計表!AK5</f>
        <v>14</v>
      </c>
      <c r="F86" s="31">
        <f>集計表!AL5</f>
        <v>19.444444444444446</v>
      </c>
      <c r="H86" s="40"/>
      <c r="I86" s="40"/>
      <c r="J86" s="53">
        <f>'[1]集計（対前年）'!F86</f>
        <v>28.125</v>
      </c>
      <c r="K86" s="107">
        <f t="shared" si="17"/>
        <v>-8.6805555555555536</v>
      </c>
      <c r="M86" s="10">
        <v>8</v>
      </c>
      <c r="N86" s="10">
        <v>14.3</v>
      </c>
    </row>
    <row r="87" spans="3:21" ht="18" customHeight="1" thickBot="1" x14ac:dyDescent="0.2">
      <c r="C87" s="123" t="s">
        <v>99</v>
      </c>
      <c r="D87" s="124"/>
      <c r="E87" s="24">
        <f>集計表!AK16</f>
        <v>72</v>
      </c>
      <c r="F87" s="87">
        <f>集計表!AL16</f>
        <v>100</v>
      </c>
      <c r="H87" s="40"/>
      <c r="I87" s="40"/>
      <c r="J87" s="53">
        <f>'[1]集計（対前年）'!F87</f>
        <v>100</v>
      </c>
      <c r="K87" s="53">
        <f t="shared" si="17"/>
        <v>0</v>
      </c>
      <c r="M87" s="10">
        <v>56</v>
      </c>
      <c r="N87" s="10">
        <v>100</v>
      </c>
    </row>
    <row r="88" spans="3:21" ht="18" customHeight="1" x14ac:dyDescent="0.15">
      <c r="C88" s="28"/>
      <c r="D88" s="28"/>
      <c r="E88" s="29"/>
      <c r="F88" s="29"/>
      <c r="H88" s="40"/>
      <c r="I88" s="40"/>
      <c r="J88" s="40"/>
      <c r="K88" s="40"/>
    </row>
    <row r="89" spans="3:21" ht="50.1" customHeight="1" x14ac:dyDescent="0.15">
      <c r="C89" s="134" t="s">
        <v>202</v>
      </c>
      <c r="D89" s="134"/>
      <c r="E89" s="134"/>
      <c r="F89" s="134"/>
      <c r="G89" s="134"/>
      <c r="H89" s="134"/>
      <c r="I89" s="134"/>
      <c r="J89" s="134"/>
      <c r="K89" s="134"/>
      <c r="L89" s="100"/>
      <c r="M89" s="101"/>
      <c r="N89" s="101"/>
      <c r="O89" s="100"/>
      <c r="P89" s="100"/>
      <c r="Q89" s="101"/>
      <c r="R89" s="100"/>
    </row>
    <row r="90" spans="3:21" ht="50.1" customHeight="1" x14ac:dyDescent="0.15">
      <c r="C90" s="116" t="s">
        <v>207</v>
      </c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</row>
    <row r="91" spans="3:21" ht="50.1" customHeight="1" x14ac:dyDescent="0.15">
      <c r="C91" s="116" t="s">
        <v>201</v>
      </c>
      <c r="D91" s="133"/>
      <c r="E91" s="133"/>
      <c r="F91" s="133"/>
      <c r="G91" s="133"/>
      <c r="H91" s="133"/>
      <c r="I91" s="133"/>
      <c r="J91" s="133"/>
      <c r="K91" s="133"/>
      <c r="L91" s="102"/>
      <c r="M91" s="102"/>
      <c r="N91" s="102"/>
      <c r="O91" s="102"/>
      <c r="P91" s="102"/>
      <c r="Q91" s="102"/>
      <c r="R91" s="102"/>
    </row>
    <row r="92" spans="3:21" ht="50.1" customHeight="1" x14ac:dyDescent="0.15">
      <c r="C92" s="116" t="s">
        <v>199</v>
      </c>
      <c r="D92" s="133"/>
      <c r="E92" s="133"/>
      <c r="F92" s="133"/>
      <c r="G92" s="133"/>
      <c r="H92" s="133"/>
      <c r="I92" s="133"/>
      <c r="J92" s="133"/>
      <c r="K92" s="133"/>
      <c r="L92" s="102"/>
      <c r="M92" s="102"/>
      <c r="N92" s="102"/>
      <c r="O92" s="102"/>
      <c r="P92" s="102"/>
      <c r="Q92" s="102"/>
      <c r="R92" s="102"/>
    </row>
    <row r="93" spans="3:21" ht="50.1" customHeight="1" x14ac:dyDescent="0.15">
      <c r="C93" s="116" t="s">
        <v>203</v>
      </c>
      <c r="D93" s="133"/>
      <c r="E93" s="133"/>
      <c r="F93" s="133"/>
      <c r="G93" s="133"/>
      <c r="H93" s="133"/>
      <c r="I93" s="133"/>
      <c r="J93" s="133"/>
      <c r="K93" s="133"/>
      <c r="L93" s="102"/>
      <c r="M93" s="102"/>
      <c r="N93" s="102"/>
      <c r="O93" s="102"/>
      <c r="P93" s="102"/>
      <c r="Q93" s="102"/>
      <c r="R93" s="102"/>
    </row>
    <row r="94" spans="3:21" s="56" customFormat="1" ht="60" customHeight="1" x14ac:dyDescent="0.15">
      <c r="C94" s="116" t="s">
        <v>204</v>
      </c>
      <c r="D94" s="116"/>
      <c r="E94" s="116"/>
      <c r="F94" s="116"/>
      <c r="G94" s="116"/>
      <c r="H94" s="116"/>
      <c r="I94" s="116"/>
      <c r="J94" s="116"/>
      <c r="K94" s="116"/>
      <c r="L94" s="102"/>
      <c r="M94" s="102"/>
      <c r="N94" s="102"/>
      <c r="O94" s="102"/>
      <c r="P94" s="102"/>
      <c r="Q94" s="102"/>
      <c r="R94" s="102"/>
      <c r="U94" s="57"/>
    </row>
    <row r="95" spans="3:21" ht="60" customHeight="1" x14ac:dyDescent="0.15">
      <c r="C95" s="116" t="s">
        <v>206</v>
      </c>
      <c r="D95" s="133"/>
      <c r="E95" s="133"/>
      <c r="F95" s="133"/>
      <c r="G95" s="133"/>
      <c r="H95" s="133"/>
      <c r="I95" s="133"/>
      <c r="J95" s="133"/>
      <c r="K95" s="133"/>
      <c r="L95" s="100"/>
      <c r="M95" s="100"/>
      <c r="N95" s="101"/>
      <c r="O95" s="100"/>
      <c r="P95" s="100"/>
      <c r="Q95" s="100"/>
      <c r="R95" s="101"/>
    </row>
    <row r="96" spans="3:21" s="56" customFormat="1" ht="50.1" customHeight="1" x14ac:dyDescent="0.15">
      <c r="C96" s="116" t="s">
        <v>205</v>
      </c>
      <c r="D96" s="116"/>
      <c r="E96" s="116"/>
      <c r="F96" s="116"/>
      <c r="G96" s="116"/>
      <c r="H96" s="116"/>
      <c r="I96" s="116"/>
      <c r="J96" s="116"/>
      <c r="K96" s="116"/>
      <c r="L96" s="102"/>
      <c r="M96" s="102"/>
      <c r="N96" s="102"/>
      <c r="O96" s="102"/>
      <c r="P96" s="102"/>
      <c r="Q96" s="102"/>
      <c r="R96" s="102"/>
      <c r="U96" s="57"/>
    </row>
    <row r="97" ht="46.15" customHeight="1" x14ac:dyDescent="0.15"/>
  </sheetData>
  <mergeCells count="31">
    <mergeCell ref="H7:K7"/>
    <mergeCell ref="C91:K91"/>
    <mergeCell ref="C93:K93"/>
    <mergeCell ref="C95:K95"/>
    <mergeCell ref="C94:K94"/>
    <mergeCell ref="C26:D26"/>
    <mergeCell ref="C36:D36"/>
    <mergeCell ref="C34:D34"/>
    <mergeCell ref="C42:D42"/>
    <mergeCell ref="C90:R90"/>
    <mergeCell ref="C83:D83"/>
    <mergeCell ref="C87:D87"/>
    <mergeCell ref="C92:K92"/>
    <mergeCell ref="H43:K43"/>
    <mergeCell ref="C89:K89"/>
    <mergeCell ref="C96:K96"/>
    <mergeCell ref="D5:K5"/>
    <mergeCell ref="D4:K4"/>
    <mergeCell ref="C2:K2"/>
    <mergeCell ref="C67:D67"/>
    <mergeCell ref="C81:D81"/>
    <mergeCell ref="C65:D65"/>
    <mergeCell ref="C28:D28"/>
    <mergeCell ref="C50:D50"/>
    <mergeCell ref="C48:D48"/>
    <mergeCell ref="C57:D57"/>
    <mergeCell ref="C59:D59"/>
    <mergeCell ref="C8:D8"/>
    <mergeCell ref="C18:D18"/>
    <mergeCell ref="C44:D44"/>
    <mergeCell ref="C16:D16"/>
  </mergeCells>
  <phoneticPr fontId="2"/>
  <pageMargins left="0.74803149606299213" right="0.70866141732283472" top="0.74803149606299213" bottom="0.74803149606299213" header="0.31496062992125984" footer="0.31496062992125984"/>
  <pageSetup paperSize="9" scale="98" orientation="portrait" r:id="rId1"/>
  <rowBreaks count="1" manualBreakCount="1">
    <brk id="42" min="1" max="10" man="1"/>
  </rowBreaks>
  <colBreaks count="1" manualBreakCount="1">
    <brk id="11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"/>
  <sheetViews>
    <sheetView view="pageBreakPreview" zoomScaleNormal="100" zoomScaleSheetLayoutView="100" workbookViewId="0">
      <selection activeCell="F3" sqref="F3"/>
    </sheetView>
  </sheetViews>
  <sheetFormatPr defaultRowHeight="13.5" x14ac:dyDescent="0.15"/>
  <cols>
    <col min="1" max="1" width="5.75" customWidth="1"/>
    <col min="2" max="2" width="20.75" customWidth="1"/>
    <col min="3" max="3" width="7.875" customWidth="1"/>
    <col min="4" max="4" width="7.875" style="10" customWidth="1"/>
    <col min="5" max="5" width="3.5" customWidth="1"/>
    <col min="6" max="6" width="5.75" customWidth="1"/>
    <col min="7" max="7" width="20.75" customWidth="1"/>
    <col min="8" max="8" width="7.875" style="10" customWidth="1"/>
    <col min="9" max="9" width="7.875" customWidth="1"/>
    <col min="10" max="10" width="16.875" customWidth="1"/>
    <col min="11" max="11" width="6.75" customWidth="1"/>
    <col min="12" max="12" width="6.75" style="10" customWidth="1"/>
    <col min="13" max="13" width="2.75" customWidth="1"/>
    <col min="14" max="14" width="16.875" customWidth="1"/>
    <col min="15" max="15" width="6.75" customWidth="1"/>
    <col min="16" max="16" width="6.75" style="10" customWidth="1"/>
  </cols>
  <sheetData>
    <row r="1" spans="1:16" ht="18" customHeight="1" x14ac:dyDescent="0.15">
      <c r="A1" s="119" t="s">
        <v>39</v>
      </c>
      <c r="B1" s="135"/>
      <c r="C1" s="135"/>
      <c r="D1" s="135"/>
      <c r="E1" s="135"/>
      <c r="F1" s="135"/>
      <c r="G1" s="135"/>
      <c r="H1" s="135"/>
      <c r="I1" s="135"/>
      <c r="L1"/>
      <c r="P1"/>
    </row>
    <row r="2" spans="1:16" ht="18" customHeight="1" x14ac:dyDescent="0.15">
      <c r="A2" s="86"/>
      <c r="B2" s="51"/>
      <c r="C2" s="51"/>
      <c r="D2" s="51"/>
      <c r="E2" s="51"/>
      <c r="F2" s="51"/>
      <c r="G2" s="51"/>
      <c r="H2" s="51"/>
      <c r="I2" s="51"/>
      <c r="L2"/>
      <c r="P2"/>
    </row>
    <row r="3" spans="1:16" s="13" customFormat="1" ht="18" customHeight="1" x14ac:dyDescent="0.15">
      <c r="A3" s="14"/>
      <c r="B3" s="15" t="s">
        <v>113</v>
      </c>
      <c r="C3" s="37"/>
      <c r="D3" s="37"/>
      <c r="E3" s="37"/>
      <c r="F3" s="15" t="s">
        <v>123</v>
      </c>
      <c r="G3" s="37"/>
      <c r="H3" s="37"/>
      <c r="I3" s="37"/>
    </row>
    <row r="4" spans="1:16" s="15" customFormat="1" ht="18" customHeight="1" thickBot="1" x14ac:dyDescent="0.2">
      <c r="D4" s="16"/>
      <c r="H4" s="16"/>
      <c r="L4" s="16"/>
      <c r="P4" s="16"/>
    </row>
    <row r="5" spans="1:16" s="15" customFormat="1" ht="18" customHeight="1" x14ac:dyDescent="0.15">
      <c r="A5" s="121" t="str">
        <f>集計表!B2</f>
        <v>問１　業種</v>
      </c>
      <c r="B5" s="122"/>
      <c r="C5" s="17" t="str">
        <f>集計表!D2</f>
        <v>企業数</v>
      </c>
      <c r="D5" s="18" t="str">
        <f>集計表!E2</f>
        <v>割合</v>
      </c>
      <c r="F5" s="72" t="str">
        <f>集計表!V2</f>
        <v>問５－２　計画内容</v>
      </c>
      <c r="G5" s="73"/>
      <c r="H5" s="17" t="str">
        <f>集計表!X2</f>
        <v>企業数</v>
      </c>
      <c r="I5" s="18" t="str">
        <f>集計表!Y2</f>
        <v>割合</v>
      </c>
    </row>
    <row r="6" spans="1:16" s="15" customFormat="1" ht="18" customHeight="1" x14ac:dyDescent="0.15">
      <c r="A6" s="49">
        <f>集計表!B3</f>
        <v>1</v>
      </c>
      <c r="B6" s="11" t="str">
        <f>集計表!C3</f>
        <v>製造業</v>
      </c>
      <c r="C6" s="22">
        <f>集計表!D3</f>
        <v>38</v>
      </c>
      <c r="D6" s="23">
        <f>集計表!E3</f>
        <v>52.777777777777779</v>
      </c>
      <c r="F6" s="50">
        <f>集計表!V3</f>
        <v>1</v>
      </c>
      <c r="G6" s="11" t="str">
        <f>集計表!W3</f>
        <v>土地</v>
      </c>
      <c r="H6" s="22">
        <f>集計表!X3</f>
        <v>4</v>
      </c>
      <c r="I6" s="31">
        <f>集計表!Y3</f>
        <v>6.4516129032258061</v>
      </c>
    </row>
    <row r="7" spans="1:16" s="15" customFormat="1" ht="18" customHeight="1" x14ac:dyDescent="0.15">
      <c r="A7" s="49">
        <f>集計表!B4</f>
        <v>2</v>
      </c>
      <c r="B7" s="11" t="str">
        <f>集計表!C4</f>
        <v>卸売・小売・飲食業</v>
      </c>
      <c r="C7" s="22">
        <f>集計表!D4</f>
        <v>12</v>
      </c>
      <c r="D7" s="23">
        <f>集計表!E4</f>
        <v>16.666666666666664</v>
      </c>
      <c r="F7" s="50">
        <f>集計表!V4</f>
        <v>2</v>
      </c>
      <c r="G7" s="11" t="str">
        <f>集計表!W4</f>
        <v>建物</v>
      </c>
      <c r="H7" s="22">
        <f>集計表!X4</f>
        <v>13</v>
      </c>
      <c r="I7" s="31">
        <f>集計表!Y4</f>
        <v>20.967741935483872</v>
      </c>
    </row>
    <row r="8" spans="1:16" s="15" customFormat="1" ht="18" customHeight="1" x14ac:dyDescent="0.15">
      <c r="A8" s="49">
        <f>集計表!B5</f>
        <v>3</v>
      </c>
      <c r="B8" s="11" t="str">
        <f>集計表!C5</f>
        <v>運輸・通信業</v>
      </c>
      <c r="C8" s="22">
        <f>集計表!D5</f>
        <v>3</v>
      </c>
      <c r="D8" s="23">
        <f>集計表!E5</f>
        <v>4.1666666666666661</v>
      </c>
      <c r="F8" s="50">
        <f>集計表!V5</f>
        <v>3</v>
      </c>
      <c r="G8" s="11" t="str">
        <f>集計表!W5</f>
        <v>機械</v>
      </c>
      <c r="H8" s="22">
        <f>集計表!X5</f>
        <v>21</v>
      </c>
      <c r="I8" s="31">
        <f>集計表!Y5</f>
        <v>33.87096774193548</v>
      </c>
    </row>
    <row r="9" spans="1:16" s="15" customFormat="1" ht="18" customHeight="1" x14ac:dyDescent="0.15">
      <c r="A9" s="49">
        <f>集計表!B6</f>
        <v>4</v>
      </c>
      <c r="B9" s="11" t="str">
        <f>集計表!C6</f>
        <v>サービス業</v>
      </c>
      <c r="C9" s="22">
        <f>集計表!D6</f>
        <v>6</v>
      </c>
      <c r="D9" s="23">
        <f>集計表!E6</f>
        <v>8.3333333333333321</v>
      </c>
      <c r="F9" s="50">
        <f>集計表!V6</f>
        <v>4</v>
      </c>
      <c r="G9" s="11" t="str">
        <f>集計表!W6</f>
        <v>付帯設備</v>
      </c>
      <c r="H9" s="22">
        <f>集計表!X6</f>
        <v>16</v>
      </c>
      <c r="I9" s="31">
        <f>集計表!Y6</f>
        <v>25.806451612903224</v>
      </c>
    </row>
    <row r="10" spans="1:16" s="15" customFormat="1" ht="18" customHeight="1" x14ac:dyDescent="0.15">
      <c r="A10" s="49">
        <f>集計表!B7</f>
        <v>5</v>
      </c>
      <c r="B10" s="11" t="str">
        <f>集計表!C7</f>
        <v>倉庫業</v>
      </c>
      <c r="C10" s="22">
        <f>集計表!D7</f>
        <v>2</v>
      </c>
      <c r="D10" s="23">
        <f>集計表!E7</f>
        <v>2.7777777777777777</v>
      </c>
      <c r="F10" s="50">
        <f>集計表!V7</f>
        <v>5</v>
      </c>
      <c r="G10" s="11" t="str">
        <f>集計表!W7</f>
        <v>車両</v>
      </c>
      <c r="H10" s="22">
        <f>集計表!X7</f>
        <v>8</v>
      </c>
      <c r="I10" s="31">
        <f>集計表!Y7</f>
        <v>12.903225806451612</v>
      </c>
    </row>
    <row r="11" spans="1:16" s="15" customFormat="1" ht="18" customHeight="1" x14ac:dyDescent="0.15">
      <c r="A11" s="49">
        <f>集計表!B8</f>
        <v>6</v>
      </c>
      <c r="B11" s="11" t="str">
        <f>集計表!C8</f>
        <v>自動車整備業</v>
      </c>
      <c r="C11" s="22">
        <f>集計表!D8</f>
        <v>1</v>
      </c>
      <c r="D11" s="23">
        <f>集計表!E8</f>
        <v>1.3888888888888888</v>
      </c>
      <c r="F11" s="50">
        <f>集計表!V8</f>
        <v>6</v>
      </c>
      <c r="G11" s="11" t="str">
        <f>集計表!W8</f>
        <v>その他</v>
      </c>
      <c r="H11" s="22">
        <f>集計表!X8</f>
        <v>0</v>
      </c>
      <c r="I11" s="31">
        <f>集計表!Y8</f>
        <v>0</v>
      </c>
    </row>
    <row r="12" spans="1:16" s="15" customFormat="1" ht="18" customHeight="1" thickBot="1" x14ac:dyDescent="0.2">
      <c r="A12" s="49">
        <f>集計表!B9</f>
        <v>7</v>
      </c>
      <c r="B12" s="11" t="str">
        <f>集計表!C9</f>
        <v>その他</v>
      </c>
      <c r="C12" s="22">
        <f>集計表!D9</f>
        <v>10</v>
      </c>
      <c r="D12" s="23">
        <f>集計表!E9</f>
        <v>13.888888888888889</v>
      </c>
      <c r="F12" s="123" t="str">
        <f>集計表!V16</f>
        <v>計</v>
      </c>
      <c r="G12" s="124"/>
      <c r="H12" s="24">
        <f>集計表!X16</f>
        <v>62</v>
      </c>
      <c r="I12" s="25">
        <f>集計表!Y16</f>
        <v>100</v>
      </c>
    </row>
    <row r="13" spans="1:16" s="15" customFormat="1" ht="18" customHeight="1" thickBot="1" x14ac:dyDescent="0.2">
      <c r="A13" s="123" t="str">
        <f>集計表!B16</f>
        <v>計</v>
      </c>
      <c r="B13" s="124"/>
      <c r="C13" s="24">
        <f>集計表!D16</f>
        <v>72</v>
      </c>
      <c r="D13" s="25">
        <f>集計表!E16</f>
        <v>99.999999999999986</v>
      </c>
      <c r="F13" s="20"/>
      <c r="G13" s="20"/>
      <c r="H13" s="21"/>
      <c r="I13" s="21"/>
    </row>
    <row r="14" spans="1:16" s="15" customFormat="1" ht="18" customHeight="1" thickBot="1" x14ac:dyDescent="0.2">
      <c r="A14" s="19"/>
      <c r="B14" s="19"/>
      <c r="C14" s="20"/>
      <c r="D14" s="21"/>
      <c r="F14" s="76" t="str">
        <f>集計表!Z2</f>
        <v>問６　従業員の採用</v>
      </c>
      <c r="G14" s="77"/>
      <c r="H14" s="32" t="s">
        <v>41</v>
      </c>
      <c r="I14" s="33" t="s">
        <v>42</v>
      </c>
      <c r="L14" s="16"/>
      <c r="P14" s="16"/>
    </row>
    <row r="15" spans="1:16" s="15" customFormat="1" ht="18" customHeight="1" x14ac:dyDescent="0.15">
      <c r="A15" s="121" t="str">
        <f>集計表!F2</f>
        <v>問２　従業員数</v>
      </c>
      <c r="B15" s="122"/>
      <c r="C15" s="17" t="str">
        <f>集計表!H2</f>
        <v>企業数</v>
      </c>
      <c r="D15" s="18" t="str">
        <f>集計表!I2</f>
        <v>割合</v>
      </c>
      <c r="F15" s="50">
        <v>1</v>
      </c>
      <c r="G15" s="11" t="str">
        <f>集計表!AA3</f>
        <v>正社員の増</v>
      </c>
      <c r="H15" s="22">
        <f>集計表!AB3</f>
        <v>36</v>
      </c>
      <c r="I15" s="31">
        <f>集計表!AC3</f>
        <v>46.753246753246749</v>
      </c>
      <c r="L15" s="16"/>
      <c r="P15" s="16"/>
    </row>
    <row r="16" spans="1:16" s="15" customFormat="1" ht="18" customHeight="1" x14ac:dyDescent="0.15">
      <c r="A16" s="49">
        <f>集計表!F3</f>
        <v>1</v>
      </c>
      <c r="B16" s="11" t="str">
        <f>集計表!G3</f>
        <v>１～４人</v>
      </c>
      <c r="C16" s="22">
        <f>集計表!H3</f>
        <v>2</v>
      </c>
      <c r="D16" s="23">
        <f>集計表!I3</f>
        <v>2.7777777777777777</v>
      </c>
      <c r="F16" s="50">
        <v>2</v>
      </c>
      <c r="G16" s="11" t="str">
        <f>集計表!AA4</f>
        <v>パート・派遣の増</v>
      </c>
      <c r="H16" s="22">
        <f>集計表!AB4</f>
        <v>11</v>
      </c>
      <c r="I16" s="31">
        <f>集計表!AC4</f>
        <v>14.285714285714285</v>
      </c>
      <c r="L16" s="16"/>
      <c r="P16" s="16"/>
    </row>
    <row r="17" spans="1:16" s="15" customFormat="1" ht="18" customHeight="1" x14ac:dyDescent="0.15">
      <c r="A17" s="49">
        <f>集計表!F4</f>
        <v>2</v>
      </c>
      <c r="B17" s="11" t="str">
        <f>集計表!G4</f>
        <v>５～９人</v>
      </c>
      <c r="C17" s="22">
        <f>集計表!H4</f>
        <v>6</v>
      </c>
      <c r="D17" s="23">
        <f>集計表!I4</f>
        <v>8.3333333333333321</v>
      </c>
      <c r="F17" s="50">
        <v>3</v>
      </c>
      <c r="G17" s="11" t="str">
        <f>集計表!AA5</f>
        <v>現状どおり</v>
      </c>
      <c r="H17" s="22">
        <f>集計表!AB5</f>
        <v>28</v>
      </c>
      <c r="I17" s="31">
        <f>集計表!AC5</f>
        <v>36.363636363636367</v>
      </c>
      <c r="L17" s="16"/>
      <c r="P17" s="16"/>
    </row>
    <row r="18" spans="1:16" s="15" customFormat="1" ht="18" customHeight="1" x14ac:dyDescent="0.15">
      <c r="A18" s="49">
        <f>集計表!F5</f>
        <v>3</v>
      </c>
      <c r="B18" s="11" t="str">
        <f>集計表!G5</f>
        <v>１０～１９人</v>
      </c>
      <c r="C18" s="22">
        <f>集計表!H5</f>
        <v>11</v>
      </c>
      <c r="D18" s="23">
        <f>集計表!I5</f>
        <v>15.277777777777779</v>
      </c>
      <c r="F18" s="50">
        <v>4</v>
      </c>
      <c r="G18" s="11" t="str">
        <f>集計表!AA6</f>
        <v>削減</v>
      </c>
      <c r="H18" s="22">
        <f>集計表!AB6</f>
        <v>1</v>
      </c>
      <c r="I18" s="31">
        <f>集計表!AC6</f>
        <v>1.2987012987012987</v>
      </c>
      <c r="L18" s="16"/>
      <c r="P18" s="16"/>
    </row>
    <row r="19" spans="1:16" s="15" customFormat="1" ht="18" customHeight="1" x14ac:dyDescent="0.15">
      <c r="A19" s="49">
        <f>集計表!F6</f>
        <v>4</v>
      </c>
      <c r="B19" s="11" t="str">
        <f>集計表!G6</f>
        <v>２０～２９人</v>
      </c>
      <c r="C19" s="22">
        <f>集計表!H6</f>
        <v>12</v>
      </c>
      <c r="D19" s="23">
        <f>集計表!I6</f>
        <v>16.666666666666664</v>
      </c>
      <c r="F19" s="49">
        <v>5</v>
      </c>
      <c r="G19" s="11" t="str">
        <f>集計表!AA7</f>
        <v>未定</v>
      </c>
      <c r="H19" s="22">
        <f>集計表!AB7</f>
        <v>1</v>
      </c>
      <c r="I19" s="31">
        <f>集計表!AC7</f>
        <v>1.2987012987012987</v>
      </c>
      <c r="L19" s="16"/>
      <c r="P19" s="16"/>
    </row>
    <row r="20" spans="1:16" s="15" customFormat="1" ht="18" customHeight="1" thickBot="1" x14ac:dyDescent="0.2">
      <c r="A20" s="49">
        <f>集計表!F7</f>
        <v>5</v>
      </c>
      <c r="B20" s="11" t="str">
        <f>集計表!G7</f>
        <v>３０～４９人</v>
      </c>
      <c r="C20" s="22">
        <f>集計表!H7</f>
        <v>7</v>
      </c>
      <c r="D20" s="23">
        <f>集計表!I7</f>
        <v>9.7222222222222232</v>
      </c>
      <c r="F20" s="123" t="str">
        <f>集計表!Z16</f>
        <v>計</v>
      </c>
      <c r="G20" s="124"/>
      <c r="H20" s="34">
        <f>集計表!AB16</f>
        <v>77</v>
      </c>
      <c r="I20" s="84">
        <f>集計表!AC16</f>
        <v>100</v>
      </c>
      <c r="L20" s="16"/>
      <c r="P20" s="16"/>
    </row>
    <row r="21" spans="1:16" s="15" customFormat="1" ht="18" customHeight="1" thickBot="1" x14ac:dyDescent="0.2">
      <c r="A21" s="49">
        <f>集計表!F8</f>
        <v>6</v>
      </c>
      <c r="B21" s="11" t="str">
        <f>集計表!G8</f>
        <v>５０～９９人</v>
      </c>
      <c r="C21" s="22">
        <f>集計表!H8</f>
        <v>12</v>
      </c>
      <c r="D21" s="23">
        <f>集計表!I8</f>
        <v>16.666666666666664</v>
      </c>
      <c r="L21" s="16"/>
      <c r="P21" s="16"/>
    </row>
    <row r="22" spans="1:16" s="15" customFormat="1" ht="18" customHeight="1" x14ac:dyDescent="0.15">
      <c r="A22" s="49">
        <f>集計表!F9</f>
        <v>7</v>
      </c>
      <c r="B22" s="11" t="str">
        <f>集計表!G9</f>
        <v>１００人以上</v>
      </c>
      <c r="C22" s="22">
        <f>集計表!H9</f>
        <v>22</v>
      </c>
      <c r="D22" s="23">
        <f>集計表!I9</f>
        <v>30.555555555555557</v>
      </c>
      <c r="F22" s="72" t="str">
        <f>集計表!AD2</f>
        <v>問７　課題</v>
      </c>
      <c r="G22" s="73"/>
      <c r="H22" s="17" t="str">
        <f>集計表!AF2</f>
        <v>企業数</v>
      </c>
      <c r="I22" s="18" t="str">
        <f>集計表!AG2</f>
        <v>割合</v>
      </c>
      <c r="L22" s="16"/>
      <c r="P22" s="16"/>
    </row>
    <row r="23" spans="1:16" s="15" customFormat="1" ht="18" customHeight="1" thickBot="1" x14ac:dyDescent="0.2">
      <c r="A23" s="123" t="s">
        <v>38</v>
      </c>
      <c r="B23" s="124"/>
      <c r="C23" s="24">
        <f>集計表!H16</f>
        <v>72</v>
      </c>
      <c r="D23" s="25">
        <f>集計表!I16</f>
        <v>100</v>
      </c>
      <c r="F23" s="49">
        <f>集計表!AD3</f>
        <v>1</v>
      </c>
      <c r="G23" s="11" t="str">
        <f>集計表!AE3</f>
        <v>設備の老朽化</v>
      </c>
      <c r="H23" s="22">
        <f>集計表!AF3</f>
        <v>33</v>
      </c>
      <c r="I23" s="23">
        <f>集計表!AG3</f>
        <v>17.837837837837839</v>
      </c>
      <c r="L23" s="16"/>
      <c r="P23" s="16"/>
    </row>
    <row r="24" spans="1:16" s="15" customFormat="1" ht="18" customHeight="1" thickBot="1" x14ac:dyDescent="0.2">
      <c r="A24" s="27"/>
      <c r="B24" s="27"/>
      <c r="C24" s="28"/>
      <c r="D24" s="29"/>
      <c r="F24" s="49">
        <f>集計表!AD4</f>
        <v>2</v>
      </c>
      <c r="G24" s="11" t="str">
        <f>集計表!AE4</f>
        <v>受注、売上減少</v>
      </c>
      <c r="H24" s="22">
        <f>集計表!AF4</f>
        <v>28</v>
      </c>
      <c r="I24" s="23">
        <f>集計表!AG4</f>
        <v>15.135135135135137</v>
      </c>
      <c r="L24" s="16"/>
      <c r="P24" s="16"/>
    </row>
    <row r="25" spans="1:16" s="15" customFormat="1" ht="18" customHeight="1" x14ac:dyDescent="0.15">
      <c r="A25" s="121" t="str">
        <f>集計表!J2</f>
        <v>問３　景気の動向</v>
      </c>
      <c r="B25" s="122"/>
      <c r="C25" s="17" t="str">
        <f>集計表!L2</f>
        <v>企業数</v>
      </c>
      <c r="D25" s="18" t="str">
        <f>集計表!M2</f>
        <v>割合</v>
      </c>
      <c r="F25" s="49">
        <f>集計表!AD5</f>
        <v>3</v>
      </c>
      <c r="G25" s="11" t="str">
        <f>集計表!AE5</f>
        <v>事業コストの増</v>
      </c>
      <c r="H25" s="22">
        <f>集計表!AF5</f>
        <v>31</v>
      </c>
      <c r="I25" s="23">
        <f>集計表!AG5</f>
        <v>16.756756756756758</v>
      </c>
      <c r="L25" s="16"/>
      <c r="P25" s="16"/>
    </row>
    <row r="26" spans="1:16" s="15" customFormat="1" ht="18" customHeight="1" x14ac:dyDescent="0.15">
      <c r="A26" s="49">
        <f>集計表!J3</f>
        <v>1</v>
      </c>
      <c r="B26" s="11" t="str">
        <f>集計表!K3</f>
        <v>拡大</v>
      </c>
      <c r="C26" s="22">
        <f>集計表!L3</f>
        <v>2</v>
      </c>
      <c r="D26" s="23">
        <f>集計表!M3</f>
        <v>2.8169014084507045</v>
      </c>
      <c r="F26" s="49">
        <f>集計表!AD6</f>
        <v>4</v>
      </c>
      <c r="G26" s="11" t="str">
        <f>集計表!AE6</f>
        <v>経費削減</v>
      </c>
      <c r="H26" s="22">
        <f>集計表!AF6</f>
        <v>20</v>
      </c>
      <c r="I26" s="23">
        <f>集計表!AG6</f>
        <v>10.810810810810811</v>
      </c>
      <c r="L26" s="16"/>
      <c r="P26" s="16"/>
    </row>
    <row r="27" spans="1:16" s="15" customFormat="1" ht="18" customHeight="1" x14ac:dyDescent="0.15">
      <c r="A27" s="49">
        <f>集計表!J4</f>
        <v>2</v>
      </c>
      <c r="B27" s="11" t="str">
        <f>集計表!K4</f>
        <v>やや拡大</v>
      </c>
      <c r="C27" s="22">
        <f>集計表!L4</f>
        <v>11</v>
      </c>
      <c r="D27" s="23">
        <f>集計表!M4</f>
        <v>15.492957746478872</v>
      </c>
      <c r="F27" s="49">
        <f>集計表!AD7</f>
        <v>5</v>
      </c>
      <c r="G27" s="11" t="str">
        <f>集計表!AE7</f>
        <v>雇用の確保</v>
      </c>
      <c r="H27" s="22">
        <f>集計表!AF7</f>
        <v>32</v>
      </c>
      <c r="I27" s="23">
        <f>集計表!AG7</f>
        <v>17.297297297297298</v>
      </c>
      <c r="L27" s="16"/>
      <c r="P27" s="16"/>
    </row>
    <row r="28" spans="1:16" s="15" customFormat="1" ht="18" customHeight="1" x14ac:dyDescent="0.15">
      <c r="A28" s="49">
        <f>集計表!J5</f>
        <v>3</v>
      </c>
      <c r="B28" s="11" t="str">
        <f>集計表!K5</f>
        <v>横ばい</v>
      </c>
      <c r="C28" s="22">
        <f>集計表!L5</f>
        <v>39</v>
      </c>
      <c r="D28" s="23">
        <f>集計表!M5</f>
        <v>54.929577464788736</v>
      </c>
      <c r="F28" s="49">
        <f>集計表!AD8</f>
        <v>6</v>
      </c>
      <c r="G28" s="11" t="str">
        <f>集計表!AE9</f>
        <v>後継者育成</v>
      </c>
      <c r="H28" s="22">
        <f>集計表!AF9</f>
        <v>13</v>
      </c>
      <c r="I28" s="23">
        <f>集計表!AG9</f>
        <v>7.0270270270270272</v>
      </c>
      <c r="J28" s="85" t="s">
        <v>119</v>
      </c>
      <c r="L28" s="16"/>
      <c r="P28" s="16"/>
    </row>
    <row r="29" spans="1:16" s="15" customFormat="1" ht="18" customHeight="1" x14ac:dyDescent="0.15">
      <c r="A29" s="49">
        <f>集計表!J6</f>
        <v>4</v>
      </c>
      <c r="B29" s="11" t="str">
        <f>集計表!K6</f>
        <v>やや後退</v>
      </c>
      <c r="C29" s="22">
        <f>集計表!L6</f>
        <v>15</v>
      </c>
      <c r="D29" s="23">
        <f>集計表!M6</f>
        <v>21.12676056338028</v>
      </c>
      <c r="F29" s="49">
        <f>集計表!AD9</f>
        <v>7</v>
      </c>
      <c r="G29" s="11" t="str">
        <f>集計表!AE10</f>
        <v>労働環境改善</v>
      </c>
      <c r="H29" s="22">
        <f>集計表!AF10</f>
        <v>14</v>
      </c>
      <c r="I29" s="23">
        <f>集計表!AG10</f>
        <v>7.5675675675675684</v>
      </c>
      <c r="J29" s="85" t="s">
        <v>119</v>
      </c>
      <c r="L29" s="16"/>
      <c r="P29" s="16"/>
    </row>
    <row r="30" spans="1:16" s="15" customFormat="1" ht="18" customHeight="1" x14ac:dyDescent="0.15">
      <c r="A30" s="49">
        <f>集計表!J7</f>
        <v>5</v>
      </c>
      <c r="B30" s="11" t="str">
        <f>集計表!K7</f>
        <v>後退</v>
      </c>
      <c r="C30" s="22">
        <f>集計表!L7</f>
        <v>4</v>
      </c>
      <c r="D30" s="23">
        <f>集計表!M7</f>
        <v>5.6338028169014089</v>
      </c>
      <c r="F30" s="49">
        <f>集計表!AD10</f>
        <v>8</v>
      </c>
      <c r="G30" s="11" t="str">
        <f>集計表!AE11</f>
        <v>敷地不足</v>
      </c>
      <c r="H30" s="22">
        <f>集計表!AF11</f>
        <v>9</v>
      </c>
      <c r="I30" s="23">
        <f>集計表!AG11</f>
        <v>4.8648648648648649</v>
      </c>
      <c r="J30" s="85" t="s">
        <v>119</v>
      </c>
      <c r="L30" s="16"/>
      <c r="P30" s="16"/>
    </row>
    <row r="31" spans="1:16" s="15" customFormat="1" ht="18" customHeight="1" thickBot="1" x14ac:dyDescent="0.2">
      <c r="A31" s="123" t="str">
        <f>集計表!J16</f>
        <v>計</v>
      </c>
      <c r="B31" s="124"/>
      <c r="C31" s="24">
        <f>集計表!L16</f>
        <v>71</v>
      </c>
      <c r="D31" s="25">
        <f>集計表!M16</f>
        <v>100</v>
      </c>
      <c r="F31" s="49">
        <f>集計表!AD11</f>
        <v>9</v>
      </c>
      <c r="G31" s="11" t="str">
        <f>集計表!AE12</f>
        <v>ＣＯ2削減</v>
      </c>
      <c r="H31" s="22">
        <f>集計表!AF12</f>
        <v>2</v>
      </c>
      <c r="I31" s="23">
        <f>集計表!AG12</f>
        <v>1.0810810810810811</v>
      </c>
      <c r="J31" s="85" t="s">
        <v>119</v>
      </c>
      <c r="L31" s="16"/>
      <c r="P31" s="16"/>
    </row>
    <row r="32" spans="1:16" s="15" customFormat="1" ht="18" customHeight="1" thickBot="1" x14ac:dyDescent="0.2">
      <c r="F32" s="49">
        <f>集計表!AD12</f>
        <v>10</v>
      </c>
      <c r="G32" s="11" t="str">
        <f>集計表!AE13</f>
        <v>人員削減</v>
      </c>
      <c r="H32" s="22">
        <f>集計表!AF13</f>
        <v>1</v>
      </c>
      <c r="I32" s="23">
        <f>集計表!AG13</f>
        <v>0.54054054054054057</v>
      </c>
      <c r="J32" s="85" t="s">
        <v>119</v>
      </c>
      <c r="L32" s="16"/>
      <c r="P32" s="16"/>
    </row>
    <row r="33" spans="1:16" s="15" customFormat="1" ht="18" customHeight="1" x14ac:dyDescent="0.15">
      <c r="A33" s="121" t="str">
        <f>集計表!N2</f>
        <v>問４　業績見通し</v>
      </c>
      <c r="B33" s="122"/>
      <c r="C33" s="17" t="str">
        <f>集計表!P2</f>
        <v>企業数</v>
      </c>
      <c r="D33" s="18" t="str">
        <f>集計表!Q2</f>
        <v>割合</v>
      </c>
      <c r="F33" s="49">
        <f>集計表!AD13</f>
        <v>11</v>
      </c>
      <c r="G33" s="11" t="str">
        <f>集計表!AE14</f>
        <v>コロナ関連経費</v>
      </c>
      <c r="H33" s="22">
        <f>集計表!AF14</f>
        <v>1</v>
      </c>
      <c r="I33" s="80">
        <f>集計表!AG14</f>
        <v>0.54054054054054057</v>
      </c>
      <c r="J33" s="85" t="s">
        <v>119</v>
      </c>
      <c r="L33" s="16"/>
      <c r="P33" s="16"/>
    </row>
    <row r="34" spans="1:16" s="15" customFormat="1" ht="18" customHeight="1" x14ac:dyDescent="0.15">
      <c r="A34" s="49">
        <f>集計表!N3</f>
        <v>1</v>
      </c>
      <c r="B34" s="11" t="str">
        <f>集計表!O3</f>
        <v>良くなる</v>
      </c>
      <c r="C34" s="22">
        <f>集計表!P3</f>
        <v>2</v>
      </c>
      <c r="D34" s="23">
        <f>集計表!Q3</f>
        <v>2.7777777777777777</v>
      </c>
      <c r="F34" s="49">
        <f>集計表!AD14</f>
        <v>12</v>
      </c>
      <c r="G34" s="11" t="str">
        <f>集計表!AE8</f>
        <v>運転資金</v>
      </c>
      <c r="H34" s="22">
        <f>集計表!AF8</f>
        <v>1</v>
      </c>
      <c r="I34" s="80">
        <f>集計表!AG8</f>
        <v>0.54054054054054057</v>
      </c>
      <c r="J34" s="85" t="s">
        <v>119</v>
      </c>
      <c r="L34" s="16"/>
      <c r="P34" s="16"/>
    </row>
    <row r="35" spans="1:16" s="15" customFormat="1" ht="18" customHeight="1" x14ac:dyDescent="0.15">
      <c r="A35" s="49">
        <f>集計表!N4</f>
        <v>2</v>
      </c>
      <c r="B35" s="11" t="str">
        <f>集計表!O4</f>
        <v>やや良くなる</v>
      </c>
      <c r="C35" s="22">
        <f>集計表!P4</f>
        <v>21</v>
      </c>
      <c r="D35" s="23">
        <f>集計表!Q4</f>
        <v>29.166666666666668</v>
      </c>
      <c r="F35" s="49">
        <f>集計表!AD15</f>
        <v>13</v>
      </c>
      <c r="G35" s="11" t="str">
        <f>集計表!AE15</f>
        <v>その他</v>
      </c>
      <c r="H35" s="22">
        <f>集計表!AF15</f>
        <v>0</v>
      </c>
      <c r="I35" s="80">
        <f>集計表!AG15</f>
        <v>0</v>
      </c>
      <c r="L35" s="16"/>
      <c r="P35" s="16"/>
    </row>
    <row r="36" spans="1:16" s="15" customFormat="1" ht="18" customHeight="1" thickBot="1" x14ac:dyDescent="0.2">
      <c r="A36" s="49">
        <f>集計表!N5</f>
        <v>3</v>
      </c>
      <c r="B36" s="11" t="str">
        <f>集計表!O5</f>
        <v>変わらない</v>
      </c>
      <c r="C36" s="22">
        <f>集計表!P5</f>
        <v>27</v>
      </c>
      <c r="D36" s="23">
        <f>集計表!Q5</f>
        <v>37.5</v>
      </c>
      <c r="F36" s="136" t="str">
        <f>集計表!AD16</f>
        <v>計</v>
      </c>
      <c r="G36" s="137" t="str">
        <f>集計表!AE13</f>
        <v>人員削減</v>
      </c>
      <c r="H36" s="24">
        <f>集計表!AF16</f>
        <v>185</v>
      </c>
      <c r="I36" s="81">
        <f>集計表!AG16</f>
        <v>100.00000000000003</v>
      </c>
      <c r="L36" s="16"/>
      <c r="P36" s="16"/>
    </row>
    <row r="37" spans="1:16" s="15" customFormat="1" ht="18" customHeight="1" thickBot="1" x14ac:dyDescent="0.2">
      <c r="A37" s="49">
        <f>集計表!N6</f>
        <v>4</v>
      </c>
      <c r="B37" s="11" t="str">
        <f>集計表!O6</f>
        <v>やや悪くなる</v>
      </c>
      <c r="C37" s="22">
        <f>集計表!P6</f>
        <v>20</v>
      </c>
      <c r="D37" s="23">
        <f>集計表!Q6</f>
        <v>27.777777777777779</v>
      </c>
      <c r="L37" s="16"/>
      <c r="P37" s="16"/>
    </row>
    <row r="38" spans="1:16" s="15" customFormat="1" ht="18" customHeight="1" x14ac:dyDescent="0.15">
      <c r="A38" s="49">
        <f>集計表!N7</f>
        <v>5</v>
      </c>
      <c r="B38" s="11" t="str">
        <f>集計表!O7</f>
        <v>悪くなる</v>
      </c>
      <c r="C38" s="22">
        <f>集計表!P7</f>
        <v>2</v>
      </c>
      <c r="D38" s="23">
        <f>集計表!Q7</f>
        <v>2.7777777777777777</v>
      </c>
      <c r="F38" s="74" t="s">
        <v>103</v>
      </c>
      <c r="G38" s="75"/>
      <c r="H38" s="17" t="s">
        <v>41</v>
      </c>
      <c r="I38" s="62" t="s">
        <v>42</v>
      </c>
      <c r="J38"/>
      <c r="L38" s="16"/>
      <c r="P38" s="16"/>
    </row>
    <row r="39" spans="1:16" s="15" customFormat="1" ht="18" customHeight="1" thickBot="1" x14ac:dyDescent="0.2">
      <c r="A39" s="123" t="str">
        <f>集計表!N16</f>
        <v>計</v>
      </c>
      <c r="B39" s="124"/>
      <c r="C39" s="24">
        <f>集計表!P16</f>
        <v>72</v>
      </c>
      <c r="D39" s="25">
        <f>集計表!Q16</f>
        <v>100</v>
      </c>
      <c r="F39" s="49">
        <v>1</v>
      </c>
      <c r="G39" s="11" t="str">
        <f>集計表!AJ3</f>
        <v>大いにある</v>
      </c>
      <c r="H39" s="22">
        <f>集計表!AK3</f>
        <v>15</v>
      </c>
      <c r="I39" s="63">
        <f>集計表!AL3</f>
        <v>20.833333333333336</v>
      </c>
      <c r="L39" s="16"/>
      <c r="P39" s="16"/>
    </row>
    <row r="40" spans="1:16" s="15" customFormat="1" ht="18" customHeight="1" thickBot="1" x14ac:dyDescent="0.2">
      <c r="F40" s="49">
        <v>2</v>
      </c>
      <c r="G40" s="11" t="str">
        <f>集計表!AJ4</f>
        <v>多少ある</v>
      </c>
      <c r="H40" s="22">
        <f>集計表!AK4</f>
        <v>43</v>
      </c>
      <c r="I40" s="63">
        <f>集計表!AL4</f>
        <v>59.722222222222221</v>
      </c>
      <c r="L40" s="16"/>
      <c r="P40" s="16"/>
    </row>
    <row r="41" spans="1:16" s="15" customFormat="1" ht="18" customHeight="1" x14ac:dyDescent="0.15">
      <c r="A41" s="129" t="str">
        <f>集計表!R2</f>
        <v>問５－１　設備投資</v>
      </c>
      <c r="B41" s="130"/>
      <c r="C41" s="17" t="str">
        <f>集計表!T2</f>
        <v>企業数</v>
      </c>
      <c r="D41" s="18" t="str">
        <f>集計表!U2</f>
        <v>割合</v>
      </c>
      <c r="F41" s="49">
        <v>3</v>
      </c>
      <c r="G41" s="11" t="str">
        <f>集計表!AJ5</f>
        <v>殆どない</v>
      </c>
      <c r="H41" s="22">
        <f>集計表!AK5</f>
        <v>14</v>
      </c>
      <c r="I41" s="63">
        <f>集計表!AL5</f>
        <v>19.444444444444446</v>
      </c>
      <c r="L41" s="16"/>
      <c r="P41" s="16"/>
    </row>
    <row r="42" spans="1:16" s="15" customFormat="1" ht="18" customHeight="1" thickBot="1" x14ac:dyDescent="0.2">
      <c r="A42" s="49">
        <f>集計表!R3</f>
        <v>1</v>
      </c>
      <c r="B42" s="11" t="str">
        <f>集計表!S3</f>
        <v>予定がある</v>
      </c>
      <c r="C42" s="22">
        <f>集計表!T3</f>
        <v>20</v>
      </c>
      <c r="D42" s="23">
        <f>集計表!U3</f>
        <v>27.777777777777779</v>
      </c>
      <c r="F42" s="123" t="s">
        <v>43</v>
      </c>
      <c r="G42" s="124"/>
      <c r="H42" s="24">
        <f>集計表!AK16</f>
        <v>72</v>
      </c>
      <c r="I42" s="82">
        <f>集計表!AL16</f>
        <v>100</v>
      </c>
      <c r="L42" s="16"/>
      <c r="P42" s="16"/>
    </row>
    <row r="43" spans="1:16" s="15" customFormat="1" ht="18" customHeight="1" x14ac:dyDescent="0.15">
      <c r="A43" s="49">
        <f>集計表!R4</f>
        <v>2</v>
      </c>
      <c r="B43" s="11" t="str">
        <f>集計表!S4</f>
        <v>検討中</v>
      </c>
      <c r="C43" s="22">
        <f>集計表!T4</f>
        <v>22</v>
      </c>
      <c r="D43" s="23">
        <f>集計表!U4</f>
        <v>30.555555555555557</v>
      </c>
      <c r="L43" s="16"/>
      <c r="P43" s="16"/>
    </row>
    <row r="44" spans="1:16" s="15" customFormat="1" ht="18" customHeight="1" x14ac:dyDescent="0.15">
      <c r="A44" s="49">
        <f>集計表!R5</f>
        <v>3</v>
      </c>
      <c r="B44" s="11" t="str">
        <f>集計表!S5</f>
        <v>ない</v>
      </c>
      <c r="C44" s="22">
        <f>集計表!T5</f>
        <v>30</v>
      </c>
      <c r="D44" s="23">
        <f>集計表!U5</f>
        <v>41.666666666666671</v>
      </c>
      <c r="L44" s="16"/>
      <c r="P44" s="16"/>
    </row>
    <row r="45" spans="1:16" s="15" customFormat="1" ht="18" customHeight="1" thickBot="1" x14ac:dyDescent="0.2">
      <c r="A45" s="123" t="str">
        <f>集計表!R16</f>
        <v>計</v>
      </c>
      <c r="B45" s="124"/>
      <c r="C45" s="24">
        <f>集計表!T16</f>
        <v>72</v>
      </c>
      <c r="D45" s="25">
        <f>集計表!U16</f>
        <v>100</v>
      </c>
    </row>
    <row r="46" spans="1:16" s="15" customFormat="1" ht="33" customHeight="1" x14ac:dyDescent="0.15"/>
    <row r="47" spans="1:16" s="15" customFormat="1" ht="51" customHeight="1" x14ac:dyDescent="0.15"/>
    <row r="48" spans="1:16" s="15" customFormat="1" ht="51" customHeight="1" x14ac:dyDescent="0.15"/>
    <row r="49" ht="16.899999999999999" customHeight="1" x14ac:dyDescent="0.15"/>
  </sheetData>
  <mergeCells count="15">
    <mergeCell ref="A1:I1"/>
    <mergeCell ref="A5:B5"/>
    <mergeCell ref="A41:B41"/>
    <mergeCell ref="A45:B45"/>
    <mergeCell ref="F12:G12"/>
    <mergeCell ref="F42:G42"/>
    <mergeCell ref="A25:B25"/>
    <mergeCell ref="A23:B23"/>
    <mergeCell ref="A13:B13"/>
    <mergeCell ref="A15:B15"/>
    <mergeCell ref="F20:G20"/>
    <mergeCell ref="A39:B39"/>
    <mergeCell ref="A31:B31"/>
    <mergeCell ref="A33:B33"/>
    <mergeCell ref="F36:G36"/>
  </mergeCells>
  <phoneticPr fontId="2"/>
  <pageMargins left="0.82677165354330717" right="0.70866141732283472" top="0.9448818897637796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集計表</vt:lpstr>
      <vt:lpstr>集計（対前年）</vt:lpstr>
      <vt:lpstr>集計</vt:lpstr>
      <vt:lpstr>集計!Print_Area</vt:lpstr>
      <vt:lpstr>'集計（対前年）'!Print_Area</vt:lpstr>
      <vt:lpstr>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LocalAdmin</cp:lastModifiedBy>
  <cp:lastPrinted>2023-01-26T05:31:41Z</cp:lastPrinted>
  <dcterms:created xsi:type="dcterms:W3CDTF">2019-01-10T01:09:21Z</dcterms:created>
  <dcterms:modified xsi:type="dcterms:W3CDTF">2023-01-26T05:34:39Z</dcterms:modified>
</cp:coreProperties>
</file>